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1.1" sheetId="1" r:id="rId1"/>
    <sheet name="1.2" sheetId="2" r:id="rId2"/>
    <sheet name="1.3" sheetId="3" r:id="rId3"/>
    <sheet name="1.7" sheetId="4" state="hidden" r:id="rId4"/>
    <sheet name="1.9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4.1" sheetId="13" r:id="rId13"/>
    <sheet name="4.2" sheetId="14" r:id="rId14"/>
    <sheet name="5.1" sheetId="15" r:id="rId15"/>
    <sheet name="8.1" sheetId="16" r:id="rId16"/>
  </sheets>
  <definedNames>
    <definedName name="_xlfn.SINGLE" hidden="1">#NAME?</definedName>
    <definedName name="TABLE" localSheetId="0">'1.1'!#REF!</definedName>
    <definedName name="TABLE" localSheetId="1">'1.2'!#REF!</definedName>
    <definedName name="TABLE" localSheetId="2">'1.3'!#REF!</definedName>
    <definedName name="TABLE" localSheetId="3">'1.7'!#REF!</definedName>
    <definedName name="TABLE" localSheetId="5">'2.1'!#REF!</definedName>
    <definedName name="TABLE" localSheetId="6">'2.2'!#REF!</definedName>
    <definedName name="TABLE" localSheetId="7">'2.3'!#REF!</definedName>
    <definedName name="TABLE" localSheetId="8">'2.4'!#REF!</definedName>
    <definedName name="TABLE" localSheetId="9">'3.1'!#REF!</definedName>
    <definedName name="TABLE" localSheetId="10">'3.2'!#REF!</definedName>
    <definedName name="TABLE" localSheetId="11">'3.3'!#REF!</definedName>
    <definedName name="TABLE" localSheetId="12">'4.1'!#REF!</definedName>
    <definedName name="TABLE" localSheetId="13">'4.2'!#REF!</definedName>
    <definedName name="TABLE" localSheetId="14">'5.1'!#REF!</definedName>
    <definedName name="TABLE" localSheetId="15">'8.1'!#REF!</definedName>
    <definedName name="TABLE_2" localSheetId="0">'1.1'!#REF!</definedName>
    <definedName name="TABLE_2" localSheetId="1">'1.2'!#REF!</definedName>
    <definedName name="TABLE_2" localSheetId="2">'1.3'!#REF!</definedName>
    <definedName name="TABLE_2" localSheetId="3">'1.7'!#REF!</definedName>
    <definedName name="TABLE_2" localSheetId="5">'2.1'!#REF!</definedName>
    <definedName name="TABLE_2" localSheetId="6">'2.2'!#REF!</definedName>
    <definedName name="TABLE_2" localSheetId="7">'2.3'!#REF!</definedName>
    <definedName name="TABLE_2" localSheetId="8">'2.4'!#REF!</definedName>
    <definedName name="TABLE_2" localSheetId="9">'3.1'!#REF!</definedName>
    <definedName name="TABLE_2" localSheetId="10">'3.2'!#REF!</definedName>
    <definedName name="TABLE_2" localSheetId="11">'3.3'!#REF!</definedName>
    <definedName name="TABLE_2" localSheetId="12">'4.1'!#REF!</definedName>
    <definedName name="TABLE_2" localSheetId="13">'4.2'!#REF!</definedName>
    <definedName name="TABLE_2" localSheetId="14">'5.1'!#REF!</definedName>
    <definedName name="TABLE_2" localSheetId="15">'8.1'!#REF!</definedName>
    <definedName name="_xlnm.Print_Titles" localSheetId="5">'2.1'!$7:$9</definedName>
    <definedName name="_xlnm.Print_Titles" localSheetId="6">'2.2'!$6:$8</definedName>
    <definedName name="_xlnm.Print_Titles" localSheetId="7">'2.3'!$7:$9</definedName>
    <definedName name="_xlnm.Print_Titles" localSheetId="8">'2.4'!$6:$7</definedName>
    <definedName name="_xlnm.Print_Titles" localSheetId="12">'4.1'!$8:$8</definedName>
    <definedName name="_xlnm.Print_Area" localSheetId="0">'1.1'!$A$1:$CZ$30</definedName>
    <definedName name="_xlnm.Print_Area" localSheetId="1">'1.2'!$A$1:$CZ$17</definedName>
    <definedName name="_xlnm.Print_Area" localSheetId="2">'1.3'!$A$1:$CZ$20</definedName>
    <definedName name="_xlnm.Print_Area" localSheetId="3">'1.7'!$A$1:$CZ$19</definedName>
    <definedName name="_xlnm.Print_Area" localSheetId="4">'1.9'!$A$1:$D$19</definedName>
    <definedName name="_xlnm.Print_Area" localSheetId="5">'2.1'!$A$1:$CX$41</definedName>
    <definedName name="_xlnm.Print_Area" localSheetId="6">'2.2'!$A$1:$CX$32</definedName>
    <definedName name="_xlnm.Print_Area" localSheetId="7">'2.3'!$A$1:$CX$40</definedName>
    <definedName name="_xlnm.Print_Area" localSheetId="8">'2.4'!$A$1:$CX$54</definedName>
    <definedName name="_xlnm.Print_Area" localSheetId="9">'3.1'!$A$1:$CZ$16</definedName>
    <definedName name="_xlnm.Print_Area" localSheetId="10">'3.2'!$A$1:$CZ$16</definedName>
    <definedName name="_xlnm.Print_Area" localSheetId="11">'3.3'!$A$1:$CZ$18</definedName>
    <definedName name="_xlnm.Print_Area" localSheetId="12">'4.1'!$A$1:$CZ$33</definedName>
    <definedName name="_xlnm.Print_Area" localSheetId="13">'4.2'!$A$1:$CZ$29</definedName>
    <definedName name="_xlnm.Print_Area" localSheetId="14">'5.1'!$A$1:$CZ$19</definedName>
    <definedName name="_xlnm.Print_Area" localSheetId="15">'8.1'!$A$1:$FK$28</definedName>
  </definedNames>
  <calcPr fullCalcOnLoad="1"/>
</workbook>
</file>

<file path=xl/sharedStrings.xml><?xml version="1.0" encoding="utf-8"?>
<sst xmlns="http://schemas.openxmlformats.org/spreadsheetml/2006/main" count="588" uniqueCount="320">
  <si>
    <t>(Образец)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</si>
  <si>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</si>
  <si>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Должность</t>
  </si>
  <si>
    <t>Ф.И.О.</t>
  </si>
  <si>
    <t>Подпись</t>
  </si>
  <si>
    <t>Время и дата восстановления режима потребления электрической энергии потребителей услуг (часы, минуты, ГГГГ.ММ.ДД)</t>
  </si>
  <si>
    <t>Номер прекращения передачи электрической энергии/Номер итоговой строки</t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</si>
  <si>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</si>
  <si>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</si>
  <si>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</si>
  <si>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</si>
  <si>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</si>
  <si>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Данные о масштабе прекращения передачи электрической энергии в сетевой организации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</si>
  <si>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</si>
  <si>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</si>
  <si>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</si>
  <si>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</si>
  <si>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</si>
  <si>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</si>
  <si>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</si>
  <si>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</si>
  <si>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</si>
  <si>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</si>
  <si>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</si>
  <si>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</si>
  <si>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</si>
  <si>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</si>
  <si>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</si>
  <si>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</si>
  <si>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</si>
  <si>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</si>
  <si>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</si>
  <si>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</si>
  <si>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</si>
  <si>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…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</si>
  <si>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</si>
  <si>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</si>
  <si>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</si>
  <si>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</si>
  <si>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</si>
  <si>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- по аварийным ограничениям</t>
  </si>
  <si>
    <t>П</t>
  </si>
  <si>
    <t>А</t>
  </si>
  <si>
    <t>В1</t>
  </si>
  <si>
    <t>В</t>
  </si>
  <si>
    <t>0</t>
  </si>
  <si>
    <t>1</t>
  </si>
  <si>
    <t>месяц</t>
  </si>
  <si>
    <t xml:space="preserve"> года</t>
  </si>
  <si>
    <t xml:space="preserve">сетевой организации за </t>
  </si>
  <si>
    <t>в разделении уровней напряжения ЭПУ потребителя
электрической энергии</t>
  </si>
  <si>
    <t>Наименование сетевой организации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</si>
  <si>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</si>
  <si>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</si>
  <si>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</si>
  <si>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- по внерегламентным отключениям</t>
  </si>
  <si>
    <t>(в ред. Приказа Минэнерго России от 21.06.2017 № 544)</t>
  </si>
  <si>
    <t>Вид объекта: КЛ, ВЛ, КВЛ, ПС, ТП, РП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</si>
  <si>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</si>
  <si>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</si>
  <si>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</si>
  <si>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</si>
  <si>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</si>
  <si>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</si>
  <si>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</si>
  <si>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</si>
  <si>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</si>
  <si>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</si>
  <si>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</si>
  <si>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</si>
  <si>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</si>
  <si>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</si>
  <si>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</si>
  <si>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</si>
  <si>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 xml:space="preserve"> год</t>
  </si>
  <si>
    <t xml:space="preserve">электрической энергии для потребителей услуг сетевой организации за </t>
  </si>
  <si>
    <t xml:space="preserve">Форма 1.1. Журнал учета текущей информации о прекращении передачи 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</si>
  <si>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</si>
  <si>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Сумма по гр. 2 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</si>
  <si>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</si>
  <si>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формы 1.1</t>
  </si>
  <si>
    <t>точек присоединения</t>
  </si>
  <si>
    <t>Максимальное значение по гр. 3</t>
  </si>
  <si>
    <t xml:space="preserve"> г. число</t>
  </si>
  <si>
    <t>Максимальное за расчетный период</t>
  </si>
  <si>
    <t>Форма 1.2. Расчет показателя средней продолжительности прекращений 
передачи электрической энергии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</si>
  <si>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</si>
  <si>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</si>
  <si>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</si>
  <si>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</si>
  <si>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В соответствии с заключенными 
договорами по передаче электроэнергии</t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</si>
  <si>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</si>
  <si>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</si>
  <si>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</si>
  <si>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№
п/п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</si>
  <si>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</si>
  <si>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</si>
  <si>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</si>
  <si>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</si>
  <si>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</si>
  <si>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</si>
  <si>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Значение показателя, 
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</si>
  <si>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</si>
  <si>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</si>
  <si>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Показатель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</si>
  <si>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</si>
  <si>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-</t>
  </si>
  <si>
    <t>7. Итого по индикатору информативности</t>
  </si>
  <si>
    <t>обратная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</si>
  <si>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</si>
  <si>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</si>
  <si>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</si>
  <si>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</si>
  <si>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</si>
  <si>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</si>
  <si>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</si>
  <si>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</si>
  <si>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</si>
  <si>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</si>
  <si>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в) должностные инструкции сотрудников, обслуживающих заявителей 
и потребителей услуг, шт.</t>
  </si>
  <si>
    <t>а) регламенты оказания услуг и рассмотрения обращений заявителей и потребителей услуг, шт.</t>
  </si>
  <si>
    <t>в том числе: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</si>
  <si>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</si>
  <si>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</si>
  <si>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</si>
  <si>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</si>
  <si>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</si>
  <si>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</si>
  <si>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</si>
  <si>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Значение</t>
  </si>
  <si>
    <t>Параметр (критерий), 
характеризующий индикатор</t>
  </si>
  <si>
    <t>Наименование территориальной сетевой организации</t>
  </si>
  <si>
    <t>Форма 2.1. Расчет значения индикатора информативности</t>
  </si>
  <si>
    <t>5. Итого по индикатору исполнительности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</si>
  <si>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</si>
  <si>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</si>
  <si>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</si>
  <si>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</si>
  <si>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</si>
  <si>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</si>
  <si>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</si>
  <si>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</si>
  <si>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</si>
  <si>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</si>
  <si>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Параметр (показатель), характеризующий индикатор</t>
  </si>
  <si>
    <t>Форма 2.2. Расчет значения индикатора исполнительности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</si>
  <si>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</si>
  <si>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</si>
  <si>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</si>
  <si>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</si>
  <si>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</si>
  <si>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</si>
  <si>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</si>
  <si>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</si>
  <si>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</si>
  <si>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</si>
  <si>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</si>
  <si>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</si>
  <si>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</si>
  <si>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Форма 2.3. Расчет значения индикатора результативности обратной связи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</si>
  <si>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</si>
  <si>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</si>
  <si>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</si>
  <si>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</si>
  <si>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</si>
  <si>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</si>
  <si>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</si>
  <si>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</si>
  <si>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</si>
  <si>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</si>
  <si>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</si>
  <si>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</si>
  <si>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</si>
  <si>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</si>
  <si>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</si>
  <si>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</si>
  <si>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</si>
  <si>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</si>
  <si>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3.2. </t>
  </si>
  <si>
    <t xml:space="preserve">1.3. 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</si>
  <si>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</si>
  <si>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</si>
  <si>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</si>
  <si>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</si>
  <si>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</si>
  <si>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</si>
  <si>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</si>
  <si>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</si>
  <si>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</si>
  <si>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</si>
  <si>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1"/>
        <rFont val="Times New Roman"/>
        <family val="1"/>
      </rPr>
      <t xml:space="preserve">н </t>
    </r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</si>
  <si>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</rPr>
      <t>2</t>
    </r>
  </si>
  <si>
    <t>Значение показателя, годы:</t>
  </si>
  <si>
    <r>
      <t xml:space="preserve">Форма 2.4.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</si>
  <si>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</si>
  <si>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</si>
  <si>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</si>
  <si>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</si>
  <si>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Наименование сетевой организации (подразделения/филиала)</t>
  </si>
  <si>
    <t xml:space="preserve">рассмотрения заявок на технологическое присоединение к сети в период </t>
  </si>
  <si>
    <t>Форма 3.1. Отчетные данные для расчета значения показателя качества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</si>
  <si>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</si>
  <si>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</si>
  <si>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</si>
  <si>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</si>
  <si>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</si>
  <si>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</si>
  <si>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Количество, 
десятки шт. 
(без округления)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</si>
  <si>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</si>
  <si>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</si>
  <si>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 xml:space="preserve">заявителей к электрическим сетям сетевой организации, в период </t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</si>
  <si>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</si>
  <si>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>Пункт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</si>
  <si>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</si>
  <si>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</si>
  <si>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</si>
  <si>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</si>
  <si>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</si>
  <si>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</si>
  <si>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</si>
  <si>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</si>
  <si>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</si>
  <si>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</si>
  <si>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</si>
  <si>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</si>
  <si>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</si>
  <si>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</si>
  <si>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</si>
  <si>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</si>
  <si>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7 или 12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</si>
  <si>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</si>
  <si>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</si>
  <si>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</si>
  <si>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</si>
  <si>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№ формулы (пункта) методических указаний</t>
  </si>
  <si>
    <t>Форма 4.1. Показатели уровня надежности и уровня качества оказываемых услуг 
сетевой организации</t>
  </si>
  <si>
    <t>Пункт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</si>
  <si>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</si>
  <si>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Для территориальной сетевой организации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</si>
  <si>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</si>
  <si>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</si>
  <si>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</si>
  <si>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</si>
  <si>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</si>
  <si>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</si>
  <si>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</si>
  <si>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</si>
  <si>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</si>
  <si>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пункта
методических указаний</t>
  </si>
  <si>
    <t>Форма 4.2. Расчет обобщенного показателя уровня надежности и качества 
оказываемых услуг</t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</si>
  <si>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</si>
  <si>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</si>
  <si>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</si>
  <si>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t xml:space="preserve">присоединение к сети, в период </t>
  </si>
  <si>
    <t>Форма 5.1. Отчетные данные по выполнению заявок на технологическое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</si>
  <si>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</si>
  <si>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</si>
  <si>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</si>
  <si>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</si>
  <si>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</si>
  <si>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</si>
  <si>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1. Соблюдение сроков по процедурам взаимодействия с потребителями услуг (заявителями) - всего</t>
  </si>
  <si>
    <t>3. Наличие взаимодействия с потребителями услуг при выводе оборудования в ремонт и (или) из эксплуатации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</si>
  <si>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</si>
  <si>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</si>
  <si>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</si>
  <si>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</si>
  <si>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3.2. Взаимодействие территориальной сетевой организации с с целью получения информации о качестве обслуживания, 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</si>
  <si>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</si>
  <si>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</si>
  <si>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</si>
  <si>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</si>
  <si>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2022 год</t>
  </si>
  <si>
    <t>---</t>
  </si>
  <si>
    <t>2019г</t>
  </si>
  <si>
    <t>2020г</t>
  </si>
  <si>
    <t>2021г</t>
  </si>
  <si>
    <t>2022г</t>
  </si>
  <si>
    <t>2023г</t>
  </si>
  <si>
    <t>Форма 1.9. Данные об экономических и технических</t>
  </si>
  <si>
    <t>характеристиках и (или) условиях деятельности</t>
  </si>
  <si>
    <t>территориальных сетевых организаций</t>
  </si>
  <si>
    <t>Наименование сетевой организации, субъект Российской Федерации</t>
  </si>
  <si>
    <t>N п/п</t>
  </si>
  <si>
    <t>Характеристики и (или) условия деятельности сетевой организации "1"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</si>
  <si>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</si>
  <si>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</si>
  <si>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</si>
  <si>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</si>
  <si>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</si>
  <si>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(п. 1.1/п. 1)</t>
  </si>
  <si>
    <t>Максимальной за год число точек поставки, шт.</t>
  </si>
  <si>
    <t>(значение из формы п. 1 формы 1.3 приложения 1 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</si>
  <si>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</si>
  <si>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</si>
  <si>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сетевой организации по показателю Пsaidi</t>
  </si>
  <si>
    <t>(форма 9.1)</t>
  </si>
  <si>
    <t>Номер группы (m) территориальной сетевой организации по показателю Пsaifi</t>
  </si>
  <si>
    <t>(форма 9.2)</t>
  </si>
  <si>
    <t xml:space="preserve"> 1.1</t>
  </si>
  <si>
    <t>итого:</t>
  </si>
  <si>
    <t>Филиал ООО "ЭнергоХолдинг" по РК</t>
  </si>
  <si>
    <t>Филиал ООО "ЭнергоХолдинг" по рК</t>
  </si>
  <si>
    <t>2020</t>
  </si>
  <si>
    <t xml:space="preserve"> +5,1°С</t>
  </si>
  <si>
    <t>2021</t>
  </si>
  <si>
    <t>Технический директор</t>
  </si>
  <si>
    <t>Горшков А.А.</t>
  </si>
  <si>
    <t>2022</t>
  </si>
  <si>
    <t>ВЛ</t>
  </si>
  <si>
    <t>ВЛ-10кВ Отпайка от Л-63-3 в сторону КТП-1189</t>
  </si>
  <si>
    <t>10:00          2022.10.08</t>
  </si>
  <si>
    <t>12:55                  2022.10.08</t>
  </si>
  <si>
    <t>ВЛ 10 (10.5) кВ отпайка в сторону КТП-1189</t>
  </si>
  <si>
    <t>№1           2022.10.08</t>
  </si>
  <si>
    <t>3.4.12.5</t>
  </si>
  <si>
    <t>4.4</t>
  </si>
  <si>
    <t>2023 год</t>
  </si>
  <si>
    <t>2024 год</t>
  </si>
  <si>
    <t>2025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</si>
</sst>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6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b/>
      <sz val="12"/>
      <color indexed="63"/>
      <name val="Inherit"/>
      <family val="0"/>
    </font>
    <font>
      <sz val="12"/>
      <color indexed="63"/>
      <name val="Inherit"/>
      <family val="0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Arial"/>
      <family val="2"/>
    </font>
    <font>
      <b/>
      <sz val="12"/>
      <color rgb="FF222222"/>
      <name val="Inherit"/>
      <family val="0"/>
    </font>
    <font>
      <sz val="12"/>
      <color rgb="FF222222"/>
      <name val="Inherit"/>
      <family val="0"/>
    </font>
    <font>
      <b/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 vertical="top"/>
    </xf>
    <xf numFmtId="49" fontId="8" fillId="0" borderId="15" xfId="0" applyNumberFormat="1" applyFont="1" applyBorder="1" applyAlignment="1">
      <alignment horizontal="left" vertical="top"/>
    </xf>
    <xf numFmtId="0" fontId="8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/>
    </xf>
    <xf numFmtId="49" fontId="8" fillId="0" borderId="18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49" fontId="8" fillId="0" borderId="17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justify" vertical="top" wrapText="1"/>
    </xf>
    <xf numFmtId="2" fontId="8" fillId="0" borderId="0" xfId="0" applyNumberFormat="1" applyFont="1" applyFill="1" applyBorder="1" applyAlignment="1">
      <alignment vertical="center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wrapText="1"/>
    </xf>
    <xf numFmtId="0" fontId="57" fillId="33" borderId="20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left" vertical="center" wrapText="1"/>
    </xf>
    <xf numFmtId="16" fontId="58" fillId="33" borderId="20" xfId="0" applyNumberFormat="1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center" wrapText="1"/>
    </xf>
    <xf numFmtId="0" fontId="58" fillId="33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/>
    </xf>
    <xf numFmtId="0" fontId="16" fillId="0" borderId="0" xfId="0" applyFont="1" applyAlignment="1">
      <alignment horizontal="center" wrapText="1"/>
    </xf>
    <xf numFmtId="185" fontId="58" fillId="34" borderId="20" xfId="0" applyNumberFormat="1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3" fillId="34" borderId="22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center" vertical="top"/>
    </xf>
    <xf numFmtId="0" fontId="13" fillId="34" borderId="19" xfId="0" applyFont="1" applyFill="1" applyBorder="1" applyAlignment="1">
      <alignment horizontal="center" vertical="top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180" fontId="13" fillId="34" borderId="21" xfId="0" applyNumberFormat="1" applyFont="1" applyFill="1" applyBorder="1" applyAlignment="1">
      <alignment horizontal="center" vertical="center"/>
    </xf>
    <xf numFmtId="180" fontId="13" fillId="34" borderId="18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179" fontId="13" fillId="34" borderId="23" xfId="0" applyNumberFormat="1" applyFont="1" applyFill="1" applyBorder="1" applyAlignment="1">
      <alignment horizontal="center" vertical="top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34" borderId="12" xfId="0" applyNumberFormat="1" applyFont="1" applyFill="1" applyBorder="1" applyAlignment="1">
      <alignment horizontal="center" vertical="center"/>
    </xf>
    <xf numFmtId="0" fontId="13" fillId="34" borderId="11" xfId="0" applyNumberFormat="1" applyFont="1" applyFill="1" applyBorder="1" applyAlignment="1">
      <alignment horizontal="center" vertical="center"/>
    </xf>
    <xf numFmtId="0" fontId="13" fillId="34" borderId="19" xfId="0" applyNumberFormat="1" applyFont="1" applyFill="1" applyBorder="1" applyAlignment="1">
      <alignment horizontal="center" vertical="center"/>
    </xf>
    <xf numFmtId="180" fontId="13" fillId="34" borderId="23" xfId="0" applyNumberFormat="1" applyFont="1" applyFill="1" applyBorder="1" applyAlignment="1">
      <alignment horizontal="center" vertical="top"/>
    </xf>
    <xf numFmtId="0" fontId="8" fillId="0" borderId="21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22" xfId="0" applyNumberFormat="1" applyFont="1" applyBorder="1" applyAlignment="1">
      <alignment horizontal="left" vertical="top" wrapText="1"/>
    </xf>
    <xf numFmtId="180" fontId="8" fillId="0" borderId="2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174" fontId="8" fillId="0" borderId="2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56" fillId="0" borderId="24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74" fontId="8" fillId="0" borderId="21" xfId="0" applyNumberFormat="1" applyFont="1" applyBorder="1" applyAlignment="1">
      <alignment horizontal="center" vertical="center"/>
    </xf>
    <xf numFmtId="174" fontId="8" fillId="0" borderId="18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vertical="center" wrapText="1"/>
    </xf>
    <xf numFmtId="0" fontId="11" fillId="0" borderId="21" xfId="0" applyNumberFormat="1" applyFont="1" applyBorder="1" applyAlignment="1">
      <alignment vertical="center" wrapText="1"/>
    </xf>
    <xf numFmtId="0" fontId="11" fillId="0" borderId="18" xfId="0" applyNumberFormat="1" applyFont="1" applyBorder="1" applyAlignment="1">
      <alignment vertical="center" wrapText="1"/>
    </xf>
    <xf numFmtId="175" fontId="8" fillId="0" borderId="10" xfId="0" applyNumberFormat="1" applyFont="1" applyBorder="1" applyAlignment="1">
      <alignment horizontal="center" vertical="center"/>
    </xf>
    <xf numFmtId="175" fontId="8" fillId="0" borderId="21" xfId="0" applyNumberFormat="1" applyFont="1" applyBorder="1" applyAlignment="1">
      <alignment horizontal="center" vertical="center"/>
    </xf>
    <xf numFmtId="175" fontId="8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4" fontId="8" fillId="0" borderId="18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21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vertical="top"/>
    </xf>
    <xf numFmtId="1" fontId="8" fillId="0" borderId="21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/>
    </xf>
    <xf numFmtId="2" fontId="8" fillId="0" borderId="21" xfId="0" applyNumberFormat="1" applyFont="1" applyBorder="1" applyAlignment="1">
      <alignment horizontal="center" vertical="top"/>
    </xf>
    <xf numFmtId="2" fontId="8" fillId="0" borderId="18" xfId="0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8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 wrapText="1"/>
    </xf>
    <xf numFmtId="174" fontId="8" fillId="34" borderId="10" xfId="0" applyNumberFormat="1" applyFont="1" applyFill="1" applyBorder="1" applyAlignment="1">
      <alignment horizontal="center" vertical="center"/>
    </xf>
    <xf numFmtId="174" fontId="8" fillId="34" borderId="21" xfId="0" applyNumberFormat="1" applyFont="1" applyFill="1" applyBorder="1" applyAlignment="1">
      <alignment horizontal="center" vertical="center"/>
    </xf>
    <xf numFmtId="174" fontId="8" fillId="34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0" fontId="8" fillId="34" borderId="10" xfId="0" applyNumberFormat="1" applyFont="1" applyFill="1" applyBorder="1" applyAlignment="1">
      <alignment horizontal="center" vertical="center"/>
    </xf>
    <xf numFmtId="180" fontId="8" fillId="34" borderId="21" xfId="0" applyNumberFormat="1" applyFont="1" applyFill="1" applyBorder="1" applyAlignment="1">
      <alignment horizontal="center" vertical="center"/>
    </xf>
    <xf numFmtId="180" fontId="8" fillId="34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justify" vertical="center" wrapText="1"/>
    </xf>
    <xf numFmtId="2" fontId="8" fillId="34" borderId="2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174" fontId="13" fillId="34" borderId="11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175" fontId="13" fillId="34" borderId="21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174" fontId="13" fillId="34" borderId="11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center" textRotation="90"/>
    </xf>
    <xf numFmtId="0" fontId="6" fillId="0" borderId="22" xfId="0" applyNumberFormat="1" applyFont="1" applyFill="1" applyBorder="1" applyAlignment="1">
      <alignment horizontal="center" vertical="center" textRotation="90"/>
    </xf>
    <xf numFmtId="0" fontId="6" fillId="0" borderId="22" xfId="0" applyNumberFormat="1" applyFont="1" applyFill="1" applyBorder="1" applyAlignment="1" quotePrefix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49" fontId="6" fillId="0" borderId="18" xfId="0" applyNumberFormat="1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22" xfId="0" applyNumberFormat="1" applyFont="1" applyFill="1" applyBorder="1" applyAlignment="1">
      <alignment horizontal="left" vertical="center" textRotation="90" wrapText="1"/>
    </xf>
    <xf numFmtId="0" fontId="6" fillId="0" borderId="22" xfId="0" applyNumberFormat="1" applyFont="1" applyFill="1" applyBorder="1" applyAlignment="1" quotePrefix="1">
      <alignment horizontal="center" vertical="center" textRotation="90" wrapText="1"/>
    </xf>
    <xf numFmtId="0" fontId="6" fillId="0" borderId="22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 quotePrefix="1">
      <alignment horizontal="center" vertical="center" textRotation="90" wrapText="1"/>
    </xf>
    <xf numFmtId="0" fontId="6" fillId="0" borderId="21" xfId="0" applyNumberFormat="1" applyFont="1" applyFill="1" applyBorder="1" applyAlignment="1">
      <alignment horizontal="center" vertical="center" textRotation="90" wrapText="1"/>
    </xf>
    <xf numFmtId="0" fontId="6" fillId="0" borderId="18" xfId="0" applyNumberFormat="1" applyFont="1" applyFill="1" applyBorder="1" applyAlignment="1">
      <alignment horizontal="center" vertical="center" textRotation="90" wrapText="1"/>
    </xf>
    <xf numFmtId="49" fontId="6" fillId="0" borderId="22" xfId="0" applyNumberFormat="1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left" vertical="center" textRotation="90" wrapText="1"/>
    </xf>
    <xf numFmtId="0" fontId="6" fillId="0" borderId="21" xfId="0" applyFont="1" applyFill="1" applyBorder="1" applyAlignment="1">
      <alignment horizontal="left" vertical="center" textRotation="90" wrapText="1"/>
    </xf>
    <xf numFmtId="0" fontId="6" fillId="0" borderId="18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 quotePrefix="1">
      <alignment horizontal="center" vertical="center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7" fillId="0" borderId="22" xfId="0" applyNumberFormat="1" applyFont="1" applyFill="1" applyBorder="1" applyAlignment="1" quotePrefix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80" fontId="8" fillId="7" borderId="10" xfId="0" applyNumberFormat="1" applyFont="1" applyFill="1" applyBorder="1" applyAlignment="1">
      <alignment horizontal="center" vertical="center"/>
    </xf>
    <xf numFmtId="180" fontId="8" fillId="7" borderId="21" xfId="0" applyNumberFormat="1" applyFont="1" applyFill="1" applyBorder="1" applyAlignment="1">
      <alignment horizontal="center" vertical="center"/>
    </xf>
    <xf numFmtId="180" fontId="8" fillId="7" borderId="18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0"/>
  <sheetViews>
    <sheetView tabSelected="1" view="pageBreakPreview" zoomScaleSheetLayoutView="100" zoomScalePageLayoutView="0" workbookViewId="0" topLeftCell="A1">
      <selection activeCell="BG19" sqref="BG19:CZ19"/>
    </sheetView>
  </sheetViews>
  <sheetFormatPr defaultColWidth="0.875" defaultRowHeight="12.75"/>
  <cols>
    <col min="1" max="16384" width="0.875" style="12" customWidth="1"/>
  </cols>
  <sheetData>
    <row r="1" s="1" customFormat="1" ht="15.75">
      <c r="CZ1" s="3" t="s">
        <v>0</v>
      </c>
    </row>
    <row r="2" s="1" customFormat="1" ht="15.75"/>
    <row r="3" spans="1:104" s="1" customFormat="1" ht="15.75">
      <c r="A3" s="94" t="s">
        <v>76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</row>
    <row r="4" spans="1:104" s="1" customFormat="1" ht="15.75">
      <c r="A4" s="88" t="s">
        <v>75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100" t="s">
        <v>308</v>
      </c>
      <c r="CH4" s="100"/>
      <c r="CI4" s="100"/>
      <c r="CJ4" s="100"/>
      <c r="CK4" s="100"/>
      <c r="CL4" s="100"/>
      <c r="CM4" s="100"/>
      <c r="CN4" s="100"/>
      <c r="CO4" s="100"/>
      <c r="CP4" s="100"/>
      <c r="CQ4" s="99" t="s">
        <v>74</v>
      </c>
      <c r="CR4" s="99"/>
      <c r="CS4" s="99"/>
      <c r="CT4" s="99"/>
      <c r="CU4" s="99"/>
      <c r="CV4" s="99"/>
      <c r="CW4" s="99"/>
      <c r="CX4" s="99"/>
      <c r="CY4" s="99"/>
      <c r="CZ4" s="99"/>
    </row>
    <row r="6" spans="6:99" ht="15.75">
      <c r="F6" s="89" t="s">
        <v>301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</row>
    <row r="7" spans="6:99" s="2" customFormat="1" ht="15" customHeight="1">
      <c r="F7" s="90" t="s">
        <v>51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</row>
    <row r="8" s="1" customFormat="1" ht="15.75"/>
    <row r="9" spans="1:104" s="15" customFormat="1" ht="46.5" customHeight="1">
      <c r="A9" s="76" t="s">
        <v>73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8"/>
      <c r="AC9" s="76" t="s">
        <v>72</v>
      </c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76" t="s">
        <v>71</v>
      </c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8"/>
    </row>
    <row r="10" spans="1:104" s="15" customFormat="1" ht="15">
      <c r="A10" s="84">
        <v>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>
        <v>2</v>
      </c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>
        <v>3</v>
      </c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</row>
    <row r="11" spans="1:104" ht="15">
      <c r="A11" s="83" t="s">
        <v>46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79">
        <v>0</v>
      </c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80">
        <v>181</v>
      </c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2"/>
    </row>
    <row r="12" spans="1:104" ht="15">
      <c r="A12" s="83" t="s">
        <v>70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79">
        <v>0</v>
      </c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85">
        <v>181</v>
      </c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7"/>
    </row>
    <row r="13" spans="1:104" ht="15">
      <c r="A13" s="83" t="s">
        <v>69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79">
        <v>0</v>
      </c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85">
        <v>178</v>
      </c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7"/>
    </row>
    <row r="14" spans="1:104" ht="15">
      <c r="A14" s="83" t="s">
        <v>68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79">
        <v>0</v>
      </c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85">
        <v>178</v>
      </c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7"/>
    </row>
    <row r="15" spans="1:104" ht="15">
      <c r="A15" s="83" t="s">
        <v>67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79">
        <v>0</v>
      </c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85">
        <v>178</v>
      </c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7"/>
    </row>
    <row r="16" spans="1:104" ht="15">
      <c r="A16" s="83" t="s">
        <v>66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79">
        <v>0</v>
      </c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85">
        <v>178</v>
      </c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7"/>
    </row>
    <row r="17" spans="1:104" ht="15">
      <c r="A17" s="83" t="s">
        <v>65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79">
        <v>0</v>
      </c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85">
        <v>178</v>
      </c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7"/>
    </row>
    <row r="18" spans="1:104" ht="15">
      <c r="A18" s="83" t="s">
        <v>64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79">
        <v>0</v>
      </c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85">
        <v>178</v>
      </c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7"/>
    </row>
    <row r="19" spans="1:104" ht="15">
      <c r="A19" s="83" t="s">
        <v>63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9">
        <v>0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85">
        <v>178</v>
      </c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7"/>
    </row>
    <row r="20" spans="1:104" ht="15">
      <c r="A20" s="83" t="s">
        <v>62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91">
        <v>2.92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3"/>
      <c r="BG20" s="85">
        <v>178</v>
      </c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7"/>
    </row>
    <row r="21" spans="1:104" ht="15">
      <c r="A21" s="83" t="s">
        <v>61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79">
        <v>0</v>
      </c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85">
        <v>178</v>
      </c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7"/>
    </row>
    <row r="22" spans="1:104" ht="15">
      <c r="A22" s="83" t="s">
        <v>60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79">
        <v>0</v>
      </c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85">
        <v>178</v>
      </c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7"/>
    </row>
    <row r="23" spans="1:104" ht="15">
      <c r="A23" s="83" t="s">
        <v>300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97">
        <f>SUM(AC11:BE22)</f>
        <v>2.92</v>
      </c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8">
        <f>MAX(BG11:CZ22)</f>
        <v>181</v>
      </c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</row>
    <row r="27" spans="1:104" s="1" customFormat="1" ht="30" customHeight="1">
      <c r="A27" s="96" t="s">
        <v>306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5" t="s">
        <v>307</v>
      </c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</row>
    <row r="28" spans="1:104" s="4" customFormat="1" ht="13.5" customHeight="1">
      <c r="A28" s="90" t="s">
        <v>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 t="s">
        <v>3</v>
      </c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 t="s">
        <v>4</v>
      </c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</row>
    <row r="29" spans="1:28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="5" customFormat="1" ht="15" customHeight="1">
      <c r="F30" s="13" t="s">
        <v>59</v>
      </c>
    </row>
  </sheetData>
  <sheetProtection/>
  <mergeCells count="57">
    <mergeCell ref="A23:AB23"/>
    <mergeCell ref="AC23:BF23"/>
    <mergeCell ref="BG23:CZ23"/>
    <mergeCell ref="CQ4:CZ4"/>
    <mergeCell ref="CG4:CP4"/>
    <mergeCell ref="AL27:BV27"/>
    <mergeCell ref="AC19:BF19"/>
    <mergeCell ref="BG19:CZ19"/>
    <mergeCell ref="A16:AB16"/>
    <mergeCell ref="A17:AB17"/>
    <mergeCell ref="AC20:BF20"/>
    <mergeCell ref="BG20:CZ20"/>
    <mergeCell ref="BG18:CZ18"/>
    <mergeCell ref="AL28:BV28"/>
    <mergeCell ref="BW27:CZ27"/>
    <mergeCell ref="BW28:CZ28"/>
    <mergeCell ref="BG21:CZ21"/>
    <mergeCell ref="AC22:BF22"/>
    <mergeCell ref="BG22:CZ22"/>
    <mergeCell ref="A27:AK27"/>
    <mergeCell ref="A28:AK28"/>
    <mergeCell ref="AC21:BF21"/>
    <mergeCell ref="A21:AB21"/>
    <mergeCell ref="A3:CZ3"/>
    <mergeCell ref="A13:AB13"/>
    <mergeCell ref="A14:AB14"/>
    <mergeCell ref="A15:AB15"/>
    <mergeCell ref="AC15:BF15"/>
    <mergeCell ref="BG15:CZ15"/>
    <mergeCell ref="AC10:BF10"/>
    <mergeCell ref="A4:CF4"/>
    <mergeCell ref="A10:AB10"/>
    <mergeCell ref="BG16:CZ16"/>
    <mergeCell ref="AC13:BF13"/>
    <mergeCell ref="BG13:CZ13"/>
    <mergeCell ref="AC14:BF14"/>
    <mergeCell ref="BG14:CZ14"/>
    <mergeCell ref="F6:CU6"/>
    <mergeCell ref="F7:CU7"/>
    <mergeCell ref="A12:AB12"/>
    <mergeCell ref="AC17:BF17"/>
    <mergeCell ref="BG17:CZ17"/>
    <mergeCell ref="A19:AB19"/>
    <mergeCell ref="A20:AB20"/>
    <mergeCell ref="AC12:BF12"/>
    <mergeCell ref="A22:AB22"/>
    <mergeCell ref="AC16:BF16"/>
    <mergeCell ref="A18:AB18"/>
    <mergeCell ref="AC18:BF18"/>
    <mergeCell ref="BG12:CZ12"/>
    <mergeCell ref="AC9:BF9"/>
    <mergeCell ref="BG9:CZ9"/>
    <mergeCell ref="A9:AB9"/>
    <mergeCell ref="AC11:BF11"/>
    <mergeCell ref="BG11:CZ11"/>
    <mergeCell ref="A11:AB11"/>
    <mergeCell ref="BG10:CZ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zoomScalePageLayoutView="0" workbookViewId="0" topLeftCell="A1">
      <selection activeCell="CA12" sqref="CA12:CZ12"/>
    </sheetView>
  </sheetViews>
  <sheetFormatPr defaultColWidth="0.875" defaultRowHeight="12.75"/>
  <cols>
    <col min="1" max="16384" width="0.875" style="12" customWidth="1"/>
  </cols>
  <sheetData>
    <row r="1" s="1" customFormat="1" ht="15.75"/>
    <row r="2" spans="1:104" s="1" customFormat="1" ht="15.75">
      <c r="A2" s="94" t="s">
        <v>200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</row>
    <row r="3" spans="1:99" s="1" customFormat="1" ht="15.75" customHeight="1">
      <c r="A3" s="88" t="s">
        <v>199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227" t="s">
        <v>272</v>
      </c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</row>
    <row r="4" s="45" customFormat="1" ht="15.75"/>
    <row r="5" spans="6:99" s="1" customFormat="1" ht="15.75">
      <c r="F5" s="89" t="str">
        <f>'1.1'!F6</f>
        <v>Филиал ООО "ЭнергоХолдинг" по РК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6:99" s="1" customFormat="1" ht="15.75">
      <c r="F6" s="90" t="s">
        <v>198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8" spans="1:104" s="15" customFormat="1" ht="16.5" customHeight="1">
      <c r="A8" s="226" t="s">
        <v>104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 t="s">
        <v>197</v>
      </c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</row>
    <row r="9" spans="1:104" s="15" customFormat="1" ht="15">
      <c r="A9" s="226">
        <v>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>
        <v>2</v>
      </c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</row>
    <row r="10" spans="1:104" ht="77.25" customHeight="1">
      <c r="A10" s="30"/>
      <c r="B10" s="225" t="s">
        <v>196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44"/>
      <c r="CA10" s="228">
        <v>1</v>
      </c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</row>
    <row r="11" spans="1:104" ht="93" customHeight="1">
      <c r="A11" s="30"/>
      <c r="B11" s="225" t="s">
        <v>195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44"/>
      <c r="CA11" s="228">
        <v>0</v>
      </c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</row>
    <row r="12" spans="1:104" ht="33" customHeight="1">
      <c r="A12" s="30"/>
      <c r="B12" s="225" t="s">
        <v>194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44"/>
      <c r="CA12" s="222">
        <v>1</v>
      </c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4"/>
    </row>
    <row r="14" spans="1:104" s="1" customFormat="1" ht="30" customHeight="1">
      <c r="A14" s="96" t="str">
        <f>'1.1'!A27:AK27</f>
        <v>Технический директор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5" t="str">
        <f>'1.1'!AL27:BV27</f>
        <v>Горшков А.А.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</row>
    <row r="15" spans="1:104" s="4" customFormat="1" ht="13.5" customHeight="1">
      <c r="A15" s="90" t="s">
        <v>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 t="s">
        <v>3</v>
      </c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 t="s">
        <v>4</v>
      </c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</row>
    <row r="16" ht="3" customHeight="1"/>
  </sheetData>
  <sheetProtection/>
  <mergeCells count="21">
    <mergeCell ref="CA8:CZ8"/>
    <mergeCell ref="CH3:CU3"/>
    <mergeCell ref="A14:AK14"/>
    <mergeCell ref="F5:CU5"/>
    <mergeCell ref="AL14:BV14"/>
    <mergeCell ref="F6:CU6"/>
    <mergeCell ref="BW14:CZ14"/>
    <mergeCell ref="CA10:CZ10"/>
    <mergeCell ref="A9:BZ9"/>
    <mergeCell ref="B11:BY11"/>
    <mergeCell ref="CA11:CZ11"/>
    <mergeCell ref="A2:CZ2"/>
    <mergeCell ref="A3:CG3"/>
    <mergeCell ref="CA12:CZ12"/>
    <mergeCell ref="B12:BY12"/>
    <mergeCell ref="A8:BZ8"/>
    <mergeCell ref="A15:AK15"/>
    <mergeCell ref="AL15:BV15"/>
    <mergeCell ref="BW15:CZ15"/>
    <mergeCell ref="CA9:CZ9"/>
    <mergeCell ref="B10:BY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zoomScalePageLayoutView="0" workbookViewId="0" topLeftCell="A1">
      <selection activeCell="CA12" sqref="CA12:CZ12"/>
    </sheetView>
  </sheetViews>
  <sheetFormatPr defaultColWidth="0.875" defaultRowHeight="12.75"/>
  <cols>
    <col min="1" max="16384" width="0.875" style="12" customWidth="1"/>
  </cols>
  <sheetData>
    <row r="1" s="1" customFormat="1" ht="15.75"/>
    <row r="2" spans="1:104" s="1" customFormat="1" ht="32.25" customHeight="1">
      <c r="A2" s="116" t="s">
        <v>205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</row>
    <row r="3" spans="24:78" s="45" customFormat="1" ht="15.75">
      <c r="X3" s="229" t="s">
        <v>204</v>
      </c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7" t="s">
        <v>272</v>
      </c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</row>
    <row r="4" s="1" customFormat="1" ht="15.75"/>
    <row r="5" spans="6:99" s="1" customFormat="1" ht="15.75">
      <c r="F5" s="89" t="str">
        <f>'1.1'!F6</f>
        <v>Филиал ООО "ЭнергоХолдинг" по РК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6:99" s="1" customFormat="1" ht="15.75">
      <c r="F6" s="90" t="s">
        <v>198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8" spans="1:104" s="15" customFormat="1" ht="16.5" customHeight="1">
      <c r="A8" s="226" t="s">
        <v>104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 t="s">
        <v>197</v>
      </c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</row>
    <row r="9" spans="1:104" s="15" customFormat="1" ht="15">
      <c r="A9" s="226">
        <v>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>
        <v>2</v>
      </c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</row>
    <row r="10" spans="1:104" ht="63.75" customHeight="1">
      <c r="A10" s="34"/>
      <c r="B10" s="225" t="s">
        <v>203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46"/>
      <c r="CA10" s="228">
        <v>1</v>
      </c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</row>
    <row r="11" spans="1:104" ht="79.5" customHeight="1">
      <c r="A11" s="34"/>
      <c r="B11" s="225" t="s">
        <v>202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46"/>
      <c r="CA11" s="228">
        <v>0</v>
      </c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</row>
    <row r="12" spans="1:104" ht="33" customHeight="1">
      <c r="A12" s="34"/>
      <c r="B12" s="225" t="s">
        <v>201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46"/>
      <c r="CA12" s="222">
        <v>1</v>
      </c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4"/>
    </row>
    <row r="14" spans="1:104" s="1" customFormat="1" ht="30" customHeight="1">
      <c r="A14" s="96" t="str">
        <f>'1.1'!A27:AK27</f>
        <v>Технический директор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5" t="str">
        <f>'1.1'!AL27:BV27</f>
        <v>Горшков А.А.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</row>
    <row r="15" spans="1:104" s="4" customFormat="1" ht="13.5" customHeight="1">
      <c r="A15" s="90" t="s">
        <v>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 t="s">
        <v>3</v>
      </c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 t="s">
        <v>4</v>
      </c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</row>
    <row r="16" ht="3" customHeight="1"/>
  </sheetData>
  <sheetProtection/>
  <mergeCells count="21">
    <mergeCell ref="F6:CU6"/>
    <mergeCell ref="CA8:CZ8"/>
    <mergeCell ref="A8:BZ8"/>
    <mergeCell ref="A2:CZ2"/>
    <mergeCell ref="CA12:CZ12"/>
    <mergeCell ref="B10:BY10"/>
    <mergeCell ref="CA10:CZ10"/>
    <mergeCell ref="B11:BY11"/>
    <mergeCell ref="CA11:CZ11"/>
    <mergeCell ref="BG3:BZ3"/>
    <mergeCell ref="X3:BF3"/>
    <mergeCell ref="A9:BZ9"/>
    <mergeCell ref="F5:CU5"/>
    <mergeCell ref="A15:AK15"/>
    <mergeCell ref="AL15:BV15"/>
    <mergeCell ref="BW15:CZ15"/>
    <mergeCell ref="CA9:CZ9"/>
    <mergeCell ref="BW14:CZ14"/>
    <mergeCell ref="A14:AK14"/>
    <mergeCell ref="B12:BY12"/>
    <mergeCell ref="AL14:BV1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CZ17"/>
  <sheetViews>
    <sheetView view="pageBreakPreview" zoomScaleSheetLayoutView="100" zoomScalePageLayoutView="0" workbookViewId="0" topLeftCell="A1">
      <selection activeCell="CC4" sqref="CC4"/>
    </sheetView>
  </sheetViews>
  <sheetFormatPr defaultColWidth="0.875" defaultRowHeight="12.75"/>
  <cols>
    <col min="1" max="16384" width="0.875" style="12" customWidth="1"/>
  </cols>
  <sheetData>
    <row r="1" s="1" customFormat="1" ht="15.75"/>
    <row r="2" spans="1:104" s="1" customFormat="1" ht="32.25" customHeight="1">
      <c r="A2" s="116" t="s">
        <v>211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</row>
    <row r="3" spans="1:98" s="45" customFormat="1" ht="15.75">
      <c r="A3" s="229" t="s">
        <v>210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7" t="s">
        <v>272</v>
      </c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</row>
    <row r="4" s="1" customFormat="1" ht="15.75"/>
    <row r="5" spans="6:99" s="1" customFormat="1" ht="15.75">
      <c r="F5" s="89" t="str">
        <f>'1.1'!F6</f>
        <v>Филиал ООО "ЭнергоХолдинг" по РК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6:99" s="1" customFormat="1" ht="15.75">
      <c r="F6" s="90" t="s">
        <v>198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8" spans="1:104" ht="16.5" customHeight="1">
      <c r="A8" s="226" t="s">
        <v>104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 t="s">
        <v>129</v>
      </c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</row>
    <row r="9" spans="1:104" ht="15">
      <c r="A9" s="226">
        <v>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>
        <v>2</v>
      </c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</row>
    <row r="10" spans="1:104" s="15" customFormat="1" ht="15">
      <c r="A10" s="26"/>
      <c r="B10" s="236" t="s">
        <v>209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19"/>
      <c r="CA10" s="238" t="s">
        <v>197</v>
      </c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</row>
    <row r="11" spans="1:104" s="15" customFormat="1" ht="61.5" customHeight="1">
      <c r="A11" s="23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47"/>
      <c r="CA11" s="230">
        <v>0</v>
      </c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2"/>
    </row>
    <row r="12" spans="1:104" ht="45.75" customHeight="1">
      <c r="A12" s="26"/>
      <c r="B12" s="236" t="s">
        <v>208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19"/>
      <c r="CA12" s="239" t="s">
        <v>207</v>
      </c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</row>
    <row r="13" spans="1:104" ht="15">
      <c r="A13" s="23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47"/>
      <c r="CA13" s="233">
        <v>0.1</v>
      </c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5"/>
    </row>
    <row r="14" spans="1:104" ht="48" customHeight="1">
      <c r="A14" s="30"/>
      <c r="B14" s="225" t="s">
        <v>206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44"/>
      <c r="CA14" s="222">
        <v>1</v>
      </c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4"/>
    </row>
    <row r="16" spans="1:104" s="1" customFormat="1" ht="31.5" customHeight="1">
      <c r="A16" s="96" t="str">
        <f>'1.1'!A27:AK27</f>
        <v>Технический директор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5" t="str">
        <f>'1.1'!AL27:BV27</f>
        <v>Горшков А.А.</v>
      </c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</row>
    <row r="17" spans="1:104" s="4" customFormat="1" ht="13.5" customHeight="1">
      <c r="A17" s="90" t="s">
        <v>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 t="s">
        <v>3</v>
      </c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 t="s">
        <v>4</v>
      </c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</row>
    <row r="18" ht="3" customHeight="1"/>
  </sheetData>
  <sheetProtection/>
  <mergeCells count="23">
    <mergeCell ref="B14:BY14"/>
    <mergeCell ref="B12:BY13"/>
    <mergeCell ref="CA14:CZ14"/>
    <mergeCell ref="B10:BY11"/>
    <mergeCell ref="CA10:CZ10"/>
    <mergeCell ref="A8:BZ8"/>
    <mergeCell ref="CA12:CZ12"/>
    <mergeCell ref="A17:AK17"/>
    <mergeCell ref="AL17:BV17"/>
    <mergeCell ref="BW17:CZ17"/>
    <mergeCell ref="A16:AK16"/>
    <mergeCell ref="AL16:BV16"/>
    <mergeCell ref="BW16:CZ16"/>
    <mergeCell ref="A2:CZ2"/>
    <mergeCell ref="CC3:CT3"/>
    <mergeCell ref="CA11:CZ11"/>
    <mergeCell ref="CA13:CZ13"/>
    <mergeCell ref="CA8:CZ8"/>
    <mergeCell ref="A9:BZ9"/>
    <mergeCell ref="CA9:CZ9"/>
    <mergeCell ref="A3:CB3"/>
    <mergeCell ref="F5:CU5"/>
    <mergeCell ref="F6:CU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="80" zoomScaleSheetLayoutView="80" zoomScalePageLayoutView="0" workbookViewId="0" topLeftCell="A13">
      <selection activeCell="EF11" sqref="EF11"/>
    </sheetView>
  </sheetViews>
  <sheetFormatPr defaultColWidth="0.875" defaultRowHeight="12.75"/>
  <cols>
    <col min="1" max="16384" width="0.875" style="12" customWidth="1"/>
  </cols>
  <sheetData>
    <row r="1" s="1" customFormat="1" ht="6" customHeight="1">
      <c r="CZ1" s="3"/>
    </row>
    <row r="2" s="5" customFormat="1" ht="12">
      <c r="CZ2" s="11" t="s">
        <v>56</v>
      </c>
    </row>
    <row r="3" s="1" customFormat="1" ht="15.75"/>
    <row r="4" spans="1:104" s="1" customFormat="1" ht="31.5" customHeight="1">
      <c r="A4" s="116" t="s">
        <v>235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</row>
    <row r="5" spans="6:99" s="1" customFormat="1" ht="15.75">
      <c r="F5" s="89" t="str">
        <f>'1.1'!F6</f>
        <v>Филиал ООО "ЭнергоХолдинг" по РК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6:99" s="1" customFormat="1" ht="15.75">
      <c r="F6" s="90" t="s">
        <v>198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8" spans="1:104" s="15" customFormat="1" ht="31.5" customHeight="1">
      <c r="A8" s="136" t="s">
        <v>104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8"/>
      <c r="AT8" s="136" t="s">
        <v>234</v>
      </c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8"/>
      <c r="BX8" s="136" t="s">
        <v>129</v>
      </c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8"/>
    </row>
    <row r="9" spans="1:104" s="33" customFormat="1" ht="47.25" customHeight="1">
      <c r="A9" s="38"/>
      <c r="B9" s="168" t="s">
        <v>233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/>
      <c r="AT9" s="243" t="s">
        <v>46</v>
      </c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5"/>
      <c r="BX9" s="246">
        <f>'1.2'!BL11</f>
        <v>0.01613259668508287</v>
      </c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8"/>
    </row>
    <row r="10" spans="1:104" s="33" customFormat="1" ht="33.75" customHeight="1">
      <c r="A10" s="37"/>
      <c r="B10" s="168" t="s">
        <v>232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9"/>
      <c r="AT10" s="243" t="s">
        <v>68</v>
      </c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5"/>
      <c r="BX10" s="252">
        <f>0.52*30/1000</f>
        <v>0.015600000000000001</v>
      </c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4"/>
    </row>
    <row r="11" spans="1:104" s="33" customFormat="1" ht="47.25" customHeight="1">
      <c r="A11" s="37"/>
      <c r="B11" s="168" t="s">
        <v>231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9"/>
      <c r="AT11" s="243" t="s">
        <v>70</v>
      </c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5"/>
      <c r="BX11" s="246">
        <f>'1.3'!BE12</f>
        <v>0.04921348314606742</v>
      </c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8"/>
    </row>
    <row r="12" spans="1:104" s="33" customFormat="1" ht="47.25" customHeight="1">
      <c r="A12" s="37"/>
      <c r="B12" s="168" t="s">
        <v>230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9"/>
      <c r="AT12" s="243" t="s">
        <v>69</v>
      </c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5"/>
      <c r="BX12" s="246">
        <f>'1.3'!BE14</f>
        <v>0.016853932584269662</v>
      </c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8"/>
    </row>
    <row r="13" spans="1:104" s="33" customFormat="1" ht="47.25" customHeight="1">
      <c r="A13" s="37"/>
      <c r="B13" s="168" t="s">
        <v>98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9"/>
      <c r="AT13" s="243" t="s">
        <v>229</v>
      </c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5"/>
      <c r="BX13" s="240">
        <f>0.4*'3.1'!CA12+0.4*'3.2'!CA12+0.2*'3.3'!CA14</f>
        <v>1</v>
      </c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2"/>
    </row>
    <row r="14" spans="1:104" s="33" customFormat="1" ht="61.5" customHeight="1">
      <c r="A14" s="37"/>
      <c r="B14" s="168" t="s">
        <v>228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243" t="s">
        <v>61</v>
      </c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5"/>
      <c r="BX14" s="252">
        <f>'2.4'!AV46</f>
        <v>0.8975</v>
      </c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4"/>
    </row>
    <row r="15" spans="1:104" s="33" customFormat="1" ht="31.5" customHeight="1">
      <c r="A15" s="37"/>
      <c r="B15" s="257" t="s">
        <v>227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8"/>
      <c r="AT15" s="249" t="s">
        <v>223</v>
      </c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6"/>
      <c r="BX15" s="347">
        <v>0.889</v>
      </c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9"/>
    </row>
    <row r="16" spans="1:104" s="33" customFormat="1" ht="31.5" customHeight="1">
      <c r="A16" s="37"/>
      <c r="B16" s="257" t="s">
        <v>226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8"/>
      <c r="AT16" s="249" t="s">
        <v>223</v>
      </c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6"/>
      <c r="BX16" s="350">
        <v>1.55</v>
      </c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2"/>
    </row>
    <row r="17" spans="1:104" s="33" customFormat="1" ht="31.5" customHeight="1">
      <c r="A17" s="37"/>
      <c r="B17" s="257" t="s">
        <v>225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8"/>
      <c r="AT17" s="249" t="s">
        <v>223</v>
      </c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6"/>
      <c r="BX17" s="350">
        <v>0.8975</v>
      </c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2"/>
    </row>
    <row r="18" spans="1:104" s="33" customFormat="1" ht="31.5" customHeight="1">
      <c r="A18" s="37"/>
      <c r="B18" s="257" t="s">
        <v>224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8"/>
      <c r="AT18" s="249" t="s">
        <v>223</v>
      </c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6"/>
      <c r="BX18" s="350" t="s">
        <v>106</v>
      </c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2"/>
    </row>
    <row r="19" spans="1:104" s="33" customFormat="1" ht="36.75" customHeight="1">
      <c r="A19" s="37"/>
      <c r="B19" s="168" t="s">
        <v>222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52"/>
      <c r="AT19" s="249" t="s">
        <v>220</v>
      </c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6"/>
      <c r="BX19" s="350">
        <v>2.194</v>
      </c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2"/>
    </row>
    <row r="20" spans="1:104" s="33" customFormat="1" ht="36.75" customHeight="1">
      <c r="A20" s="37"/>
      <c r="B20" s="168" t="s">
        <v>221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T20" s="249" t="s">
        <v>220</v>
      </c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6"/>
      <c r="BX20" s="350">
        <v>0.739</v>
      </c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2"/>
    </row>
    <row r="21" spans="1:105" s="33" customFormat="1" ht="33.75" customHeight="1">
      <c r="A21" s="37"/>
      <c r="B21" s="250" t="s">
        <v>219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51"/>
      <c r="AT21" s="249" t="s">
        <v>212</v>
      </c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5"/>
      <c r="BX21" s="251">
        <f>IF(BX9&lt;=BX15*(1-0.35),1,IF(BX9&lt;=BX15*(1+0.35),0,IF(BX9&gt;BX15*(1+0.35),-1)))</f>
        <v>1</v>
      </c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59"/>
    </row>
    <row r="22" spans="1:104" s="33" customFormat="1" ht="33.75" customHeight="1">
      <c r="A22" s="37"/>
      <c r="B22" s="250" t="s">
        <v>218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51"/>
      <c r="AT22" s="249" t="s">
        <v>212</v>
      </c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5"/>
      <c r="BX22" s="164" t="s">
        <v>106</v>
      </c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3"/>
    </row>
    <row r="23" spans="1:104" s="33" customFormat="1" ht="33.75" customHeight="1">
      <c r="A23" s="37"/>
      <c r="B23" s="250" t="s">
        <v>217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51"/>
      <c r="AT23" s="249" t="s">
        <v>212</v>
      </c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5"/>
      <c r="BX23" s="164" t="s">
        <v>106</v>
      </c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3"/>
    </row>
    <row r="24" spans="1:104" s="33" customFormat="1" ht="76.5" customHeight="1">
      <c r="A24" s="37"/>
      <c r="B24" s="250" t="s">
        <v>216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51"/>
      <c r="AT24" s="249" t="s">
        <v>212</v>
      </c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5"/>
      <c r="BX24" s="164" t="s">
        <v>106</v>
      </c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3"/>
    </row>
    <row r="25" spans="1:104" s="33" customFormat="1" ht="47.25" customHeight="1">
      <c r="A25" s="37"/>
      <c r="B25" s="250" t="s">
        <v>215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51"/>
      <c r="AT25" s="249" t="s">
        <v>212</v>
      </c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5"/>
      <c r="BX25" s="251">
        <f>IF(BX13&lt;=BX16*(1-0.35),1,IF(BX13&lt;=BX16*(1+0.35),0,IF(BX13&gt;BX16*(1+0.35),-1)))</f>
        <v>1</v>
      </c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</row>
    <row r="26" spans="1:104" s="33" customFormat="1" ht="47.25" customHeight="1">
      <c r="A26" s="37"/>
      <c r="B26" s="250" t="s">
        <v>214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51"/>
      <c r="AT26" s="249" t="s">
        <v>212</v>
      </c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5"/>
      <c r="BX26" s="251">
        <f>IF(BX14&lt;=BX17*(1-0.35),1,IF(BX14&lt;=BX17*(1+0.35),0,IF(BX14&gt;BX17*(1+0.35),-1)))</f>
        <v>0</v>
      </c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</row>
    <row r="27" spans="1:104" s="33" customFormat="1" ht="47.25" customHeight="1">
      <c r="A27" s="37"/>
      <c r="B27" s="250" t="s">
        <v>213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51"/>
      <c r="AT27" s="249" t="s">
        <v>212</v>
      </c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5"/>
      <c r="BX27" s="164" t="s">
        <v>106</v>
      </c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3"/>
    </row>
    <row r="31" spans="1:104" s="1" customFormat="1" ht="30" customHeight="1">
      <c r="A31" s="96" t="str">
        <f>'1.1'!A27:AK27</f>
        <v>Технический директор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5" t="str">
        <f>'1.1'!AL27:BV27</f>
        <v>Горшков А.А.</v>
      </c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</row>
    <row r="32" spans="1:104" s="4" customFormat="1" ht="13.5" customHeight="1">
      <c r="A32" s="90" t="s">
        <v>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 t="s">
        <v>3</v>
      </c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 t="s">
        <v>4</v>
      </c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</row>
    <row r="33" ht="3" customHeight="1"/>
  </sheetData>
  <sheetProtection/>
  <mergeCells count="69">
    <mergeCell ref="A32:AK32"/>
    <mergeCell ref="AL32:BV32"/>
    <mergeCell ref="BW32:CZ32"/>
    <mergeCell ref="B27:AR27"/>
    <mergeCell ref="AT27:BW27"/>
    <mergeCell ref="BX27:CZ27"/>
    <mergeCell ref="A31:AK31"/>
    <mergeCell ref="AL31:BV31"/>
    <mergeCell ref="BW31:CZ31"/>
    <mergeCell ref="BX22:CZ22"/>
    <mergeCell ref="B23:AR23"/>
    <mergeCell ref="AT23:BW23"/>
    <mergeCell ref="BX23:CZ23"/>
    <mergeCell ref="B19:AR19"/>
    <mergeCell ref="AT19:BW19"/>
    <mergeCell ref="BX19:CZ19"/>
    <mergeCell ref="B20:AR20"/>
    <mergeCell ref="AT20:BW20"/>
    <mergeCell ref="BX20:CZ20"/>
    <mergeCell ref="BX17:CZ17"/>
    <mergeCell ref="B18:AS18"/>
    <mergeCell ref="AT18:BW18"/>
    <mergeCell ref="BX18:CZ18"/>
    <mergeCell ref="AT17:BW17"/>
    <mergeCell ref="B13:AS13"/>
    <mergeCell ref="AT13:BW13"/>
    <mergeCell ref="B17:AS17"/>
    <mergeCell ref="B16:AS16"/>
    <mergeCell ref="AT16:BW16"/>
    <mergeCell ref="BX16:CZ16"/>
    <mergeCell ref="B14:AS14"/>
    <mergeCell ref="AT15:BW15"/>
    <mergeCell ref="BX15:CZ15"/>
    <mergeCell ref="B15:AS15"/>
    <mergeCell ref="F5:CU5"/>
    <mergeCell ref="F6:CU6"/>
    <mergeCell ref="B10:AS10"/>
    <mergeCell ref="AT10:BW10"/>
    <mergeCell ref="BX10:CZ10"/>
    <mergeCell ref="BX8:CZ8"/>
    <mergeCell ref="AT8:BW8"/>
    <mergeCell ref="A8:AS8"/>
    <mergeCell ref="AT24:BW24"/>
    <mergeCell ref="AT25:BW25"/>
    <mergeCell ref="B21:AR21"/>
    <mergeCell ref="B24:AR24"/>
    <mergeCell ref="B25:AR25"/>
    <mergeCell ref="B22:AR22"/>
    <mergeCell ref="AT22:BW22"/>
    <mergeCell ref="A4:CZ4"/>
    <mergeCell ref="AT26:BW26"/>
    <mergeCell ref="B26:AR26"/>
    <mergeCell ref="BX26:CZ26"/>
    <mergeCell ref="BX24:CZ24"/>
    <mergeCell ref="BX25:CZ25"/>
    <mergeCell ref="AT14:BW14"/>
    <mergeCell ref="BX14:CZ14"/>
    <mergeCell ref="AT21:BW21"/>
    <mergeCell ref="BX21:CZ21"/>
    <mergeCell ref="BX13:CZ13"/>
    <mergeCell ref="AT9:BW9"/>
    <mergeCell ref="B9:AS9"/>
    <mergeCell ref="B11:AS11"/>
    <mergeCell ref="AT11:BW11"/>
    <mergeCell ref="BX11:CZ11"/>
    <mergeCell ref="B12:AS12"/>
    <mergeCell ref="AT12:BW12"/>
    <mergeCell ref="BX9:CZ9"/>
    <mergeCell ref="BX12:CZ1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Z28"/>
  <sheetViews>
    <sheetView view="pageBreakPreview" zoomScaleSheetLayoutView="100" zoomScalePageLayoutView="0" workbookViewId="0" topLeftCell="A10">
      <selection activeCell="BL20" sqref="BL20:CY20"/>
    </sheetView>
  </sheetViews>
  <sheetFormatPr defaultColWidth="0.875" defaultRowHeight="12.75"/>
  <cols>
    <col min="1" max="16384" width="0.875" style="12" customWidth="1"/>
  </cols>
  <sheetData>
    <row r="1" s="1" customFormat="1" ht="6" customHeight="1">
      <c r="CZ1" s="3"/>
    </row>
    <row r="2" s="5" customFormat="1" ht="12">
      <c r="CZ2" s="11" t="s">
        <v>56</v>
      </c>
    </row>
    <row r="3" s="1" customFormat="1" ht="15.75"/>
    <row r="4" spans="1:104" s="1" customFormat="1" ht="30" customHeight="1">
      <c r="A4" s="116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</row>
    <row r="5" spans="6:99" s="1" customFormat="1" ht="15.75">
      <c r="F5" s="89" t="str">
        <f>'1.1'!F6</f>
        <v>Филиал ООО "ЭнергоХолдинг" по РК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6:99" s="1" customFormat="1" ht="15.75">
      <c r="F6" s="90" t="s">
        <v>198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7" s="1" customFormat="1" ht="15.75"/>
    <row r="8" spans="1:104" s="33" customFormat="1" ht="46.5" customHeight="1">
      <c r="A8" s="136" t="s">
        <v>104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36" t="s">
        <v>248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8"/>
      <c r="BK8" s="136" t="s">
        <v>129</v>
      </c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8"/>
    </row>
    <row r="9" spans="1:104" s="15" customFormat="1" ht="75" customHeight="1">
      <c r="A9" s="22"/>
      <c r="B9" s="129" t="s">
        <v>247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30"/>
      <c r="AO9" s="121" t="s">
        <v>246</v>
      </c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3"/>
      <c r="BK9" s="21"/>
      <c r="BL9" s="236" t="s">
        <v>242</v>
      </c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54"/>
    </row>
    <row r="10" spans="1:104" s="15" customFormat="1" ht="15">
      <c r="A10" s="57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2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6"/>
      <c r="BK10" s="56"/>
      <c r="BL10" s="267" t="s">
        <v>106</v>
      </c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55"/>
    </row>
    <row r="11" spans="1:104" s="15" customFormat="1" ht="31.5" customHeight="1">
      <c r="A11" s="22"/>
      <c r="B11" s="129" t="s">
        <v>245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30"/>
      <c r="AO11" s="121" t="s">
        <v>236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3"/>
      <c r="BK11" s="21"/>
      <c r="BL11" s="259" t="s">
        <v>238</v>
      </c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54"/>
    </row>
    <row r="12" spans="1:104" s="15" customFormat="1" ht="16.5" customHeight="1">
      <c r="A12" s="57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2"/>
      <c r="AO12" s="124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6"/>
      <c r="BK12" s="56"/>
      <c r="BL12" s="268">
        <f>'4.1'!BX25</f>
        <v>1</v>
      </c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55"/>
    </row>
    <row r="13" spans="1:104" s="15" customFormat="1" ht="31.5" customHeight="1">
      <c r="A13" s="22"/>
      <c r="B13" s="129" t="s">
        <v>244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30"/>
      <c r="AO13" s="121" t="s">
        <v>236</v>
      </c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3"/>
      <c r="BK13" s="21"/>
      <c r="BL13" s="259" t="s">
        <v>238</v>
      </c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54"/>
    </row>
    <row r="14" spans="1:104" s="15" customFormat="1" ht="16.5" customHeight="1">
      <c r="A14" s="57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2"/>
      <c r="AO14" s="124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6"/>
      <c r="BK14" s="56"/>
      <c r="BL14" s="213" t="s">
        <v>106</v>
      </c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55"/>
    </row>
    <row r="15" spans="1:104" s="15" customFormat="1" ht="75" customHeight="1">
      <c r="A15" s="22"/>
      <c r="B15" s="129" t="s">
        <v>243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30"/>
      <c r="AO15" s="121" t="s">
        <v>236</v>
      </c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3"/>
      <c r="BK15" s="21"/>
      <c r="BL15" s="259" t="s">
        <v>242</v>
      </c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54"/>
    </row>
    <row r="16" spans="1:104" s="15" customFormat="1" ht="15.75" customHeight="1">
      <c r="A16" s="57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2"/>
      <c r="AO16" s="124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6"/>
      <c r="BK16" s="56"/>
      <c r="BL16" s="213" t="s">
        <v>106</v>
      </c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55"/>
    </row>
    <row r="17" spans="1:104" s="15" customFormat="1" ht="30" customHeight="1">
      <c r="A17" s="22"/>
      <c r="B17" s="129" t="s">
        <v>241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30"/>
      <c r="AO17" s="121" t="s">
        <v>236</v>
      </c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3"/>
      <c r="BK17" s="21"/>
      <c r="BL17" s="259" t="s">
        <v>238</v>
      </c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54"/>
    </row>
    <row r="18" spans="1:104" s="15" customFormat="1" ht="17.25" customHeight="1">
      <c r="A18" s="57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2"/>
      <c r="AO18" s="124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6"/>
      <c r="BK18" s="56"/>
      <c r="BL18" s="260">
        <f>'4.1'!BX25</f>
        <v>1</v>
      </c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55"/>
    </row>
    <row r="19" spans="1:104" s="15" customFormat="1" ht="30" customHeight="1">
      <c r="A19" s="22"/>
      <c r="B19" s="129" t="s">
        <v>240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48"/>
      <c r="AO19" s="121" t="s">
        <v>236</v>
      </c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3"/>
      <c r="BK19" s="21"/>
      <c r="BL19" s="259" t="s">
        <v>238</v>
      </c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54"/>
    </row>
    <row r="20" spans="1:104" s="15" customFormat="1" ht="17.25" customHeight="1">
      <c r="A20" s="17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49"/>
      <c r="AO20" s="124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6"/>
      <c r="BK20" s="18"/>
      <c r="BL20" s="265">
        <f>'4.1'!BX26</f>
        <v>0</v>
      </c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53"/>
    </row>
    <row r="21" spans="1:104" s="15" customFormat="1" ht="30" customHeight="1">
      <c r="A21" s="22"/>
      <c r="B21" s="129" t="s">
        <v>239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48"/>
      <c r="AO21" s="121" t="s">
        <v>236</v>
      </c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3"/>
      <c r="BK21" s="21"/>
      <c r="BL21" s="259" t="s">
        <v>238</v>
      </c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54"/>
    </row>
    <row r="22" spans="1:104" s="15" customFormat="1" ht="17.25" customHeight="1">
      <c r="A22" s="17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49"/>
      <c r="AO22" s="124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6"/>
      <c r="BK22" s="18"/>
      <c r="BL22" s="213" t="s">
        <v>106</v>
      </c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53"/>
    </row>
    <row r="23" spans="1:104" s="15" customFormat="1" ht="48" customHeight="1">
      <c r="A23" s="32"/>
      <c r="B23" s="143" t="s">
        <v>237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50"/>
      <c r="AO23" s="261" t="s">
        <v>236</v>
      </c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3"/>
      <c r="BK23" s="34"/>
      <c r="BL23" s="264">
        <f>0.65*BL12+0.25*BL18+0.1*BL20</f>
        <v>0.9</v>
      </c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46"/>
    </row>
    <row r="27" spans="1:104" s="1" customFormat="1" ht="29.25" customHeight="1">
      <c r="A27" s="96" t="str">
        <f>'1.1'!A27:AK27</f>
        <v>Технический директор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5" t="str">
        <f>'1.1'!AL27:BV27</f>
        <v>Горшков А.А.</v>
      </c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</row>
    <row r="28" spans="1:104" s="4" customFormat="1" ht="13.5" customHeight="1">
      <c r="A28" s="90" t="s">
        <v>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 t="s">
        <v>3</v>
      </c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 t="s">
        <v>4</v>
      </c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</row>
    <row r="29" ht="3" customHeight="1"/>
  </sheetData>
  <sheetProtection/>
  <mergeCells count="43">
    <mergeCell ref="AO11:BJ12"/>
    <mergeCell ref="BL12:CY12"/>
    <mergeCell ref="B9:AN10"/>
    <mergeCell ref="B11:AN12"/>
    <mergeCell ref="AO13:BJ14"/>
    <mergeCell ref="BL13:CY13"/>
    <mergeCell ref="BL14:CY14"/>
    <mergeCell ref="B13:AN14"/>
    <mergeCell ref="A4:CZ4"/>
    <mergeCell ref="AO9:BJ10"/>
    <mergeCell ref="BL9:CY9"/>
    <mergeCell ref="BL10:CY10"/>
    <mergeCell ref="BK8:CZ8"/>
    <mergeCell ref="AO8:BJ8"/>
    <mergeCell ref="F5:CU5"/>
    <mergeCell ref="F6:CU6"/>
    <mergeCell ref="BL19:CY19"/>
    <mergeCell ref="B19:AM20"/>
    <mergeCell ref="AO19:BJ20"/>
    <mergeCell ref="BL20:CY20"/>
    <mergeCell ref="AL27:BV27"/>
    <mergeCell ref="BW27:CZ27"/>
    <mergeCell ref="BL21:CY21"/>
    <mergeCell ref="BL22:CY22"/>
    <mergeCell ref="AL28:BV28"/>
    <mergeCell ref="BW28:CZ28"/>
    <mergeCell ref="B23:AM23"/>
    <mergeCell ref="AO23:BJ23"/>
    <mergeCell ref="BL23:CY23"/>
    <mergeCell ref="B21:AM22"/>
    <mergeCell ref="AO21:BJ22"/>
    <mergeCell ref="A27:AK27"/>
    <mergeCell ref="A28:AK28"/>
    <mergeCell ref="B15:AN16"/>
    <mergeCell ref="B17:AN18"/>
    <mergeCell ref="BL17:CY17"/>
    <mergeCell ref="A8:AN8"/>
    <mergeCell ref="BL15:CY15"/>
    <mergeCell ref="AO17:BJ18"/>
    <mergeCell ref="BL16:CY16"/>
    <mergeCell ref="AO15:BJ16"/>
    <mergeCell ref="BL18:CY18"/>
    <mergeCell ref="BL11:CY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Z18"/>
  <sheetViews>
    <sheetView view="pageBreakPreview" zoomScaleSheetLayoutView="100" zoomScalePageLayoutView="0" workbookViewId="0" topLeftCell="A1">
      <selection activeCell="CA13" sqref="CA13:CZ13"/>
    </sheetView>
  </sheetViews>
  <sheetFormatPr defaultColWidth="0.875" defaultRowHeight="12.75"/>
  <cols>
    <col min="1" max="16384" width="0.875" style="12" customWidth="1"/>
  </cols>
  <sheetData>
    <row r="1" s="1" customFormat="1" ht="15.75">
      <c r="CZ1" s="3" t="s">
        <v>0</v>
      </c>
    </row>
    <row r="2" s="1" customFormat="1" ht="15.75"/>
    <row r="3" spans="1:104" s="1" customFormat="1" ht="15.75">
      <c r="A3" s="116" t="s">
        <v>254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</row>
    <row r="4" spans="24:79" s="45" customFormat="1" ht="15.75">
      <c r="X4" s="229" t="s">
        <v>253</v>
      </c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7" t="s">
        <v>272</v>
      </c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</row>
    <row r="5" s="1" customFormat="1" ht="15.75"/>
    <row r="6" spans="6:99" s="1" customFormat="1" ht="15.75">
      <c r="F6" s="89" t="str">
        <f>'1.1'!F6</f>
        <v>Филиал ООО "ЭнергоХолдинг" по РК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</row>
    <row r="7" spans="6:99" s="1" customFormat="1" ht="15.75">
      <c r="F7" s="90" t="s">
        <v>198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</row>
    <row r="8" s="1" customFormat="1" ht="15.75"/>
    <row r="9" spans="1:104" s="15" customFormat="1" ht="16.5" customHeight="1">
      <c r="A9" s="226" t="s">
        <v>104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 t="s">
        <v>197</v>
      </c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</row>
    <row r="10" spans="1:104" s="15" customFormat="1" ht="15">
      <c r="A10" s="226">
        <v>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>
        <v>2</v>
      </c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</row>
    <row r="11" spans="1:104" ht="47.25" customHeight="1">
      <c r="A11" s="30"/>
      <c r="B11" s="225" t="s">
        <v>252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44"/>
      <c r="CA11" s="228">
        <v>1</v>
      </c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</row>
    <row r="12" spans="1:104" ht="63" customHeight="1">
      <c r="A12" s="30"/>
      <c r="B12" s="225" t="s">
        <v>251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44"/>
      <c r="CA12" s="228">
        <v>1</v>
      </c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</row>
    <row r="13" spans="1:104" ht="47.25" customHeight="1">
      <c r="A13" s="30"/>
      <c r="B13" s="225" t="s">
        <v>250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44"/>
      <c r="CA13" s="228">
        <v>0</v>
      </c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</row>
    <row r="14" spans="2:104" ht="21" customHeigh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</row>
    <row r="15" spans="2:104" ht="22.5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</row>
    <row r="17" spans="1:104" s="1" customFormat="1" ht="30" customHeight="1">
      <c r="A17" s="96" t="str">
        <f>'1.1'!A27:AK27</f>
        <v>Технический директор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5" t="str">
        <f>'1.1'!AL27:BV27</f>
        <v>Горшков А.А.</v>
      </c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</row>
    <row r="18" spans="1:104" s="4" customFormat="1" ht="13.5" customHeight="1">
      <c r="A18" s="90" t="s">
        <v>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 t="s">
        <v>3</v>
      </c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 t="s">
        <v>4</v>
      </c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</row>
    <row r="19" ht="3" customHeight="1"/>
  </sheetData>
  <sheetProtection/>
  <mergeCells count="21">
    <mergeCell ref="B13:BY13"/>
    <mergeCell ref="CA10:CZ10"/>
    <mergeCell ref="A18:AK18"/>
    <mergeCell ref="AL18:BV18"/>
    <mergeCell ref="BW18:CZ18"/>
    <mergeCell ref="AL17:BV17"/>
    <mergeCell ref="A17:AK17"/>
    <mergeCell ref="A10:BZ10"/>
    <mergeCell ref="BW17:CZ17"/>
    <mergeCell ref="CA13:CZ13"/>
    <mergeCell ref="CA12:CZ12"/>
    <mergeCell ref="B11:BY11"/>
    <mergeCell ref="B12:BY12"/>
    <mergeCell ref="A3:CZ3"/>
    <mergeCell ref="BL4:CA4"/>
    <mergeCell ref="X4:BK4"/>
    <mergeCell ref="F6:CU6"/>
    <mergeCell ref="F7:CU7"/>
    <mergeCell ref="CA11:CZ11"/>
    <mergeCell ref="A9:BZ9"/>
    <mergeCell ref="CA9:CZ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zoomScalePageLayoutView="0" workbookViewId="0" topLeftCell="A11">
      <pane ySplit="4" topLeftCell="A15" activePane="bottomLeft" state="frozen"/>
      <selection pane="topLeft" activeCell="A11" sqref="A11"/>
      <selection pane="bottomLeft" activeCell="AG15" sqref="AG15:AL15"/>
    </sheetView>
  </sheetViews>
  <sheetFormatPr defaultColWidth="0.875" defaultRowHeight="12.75"/>
  <cols>
    <col min="1" max="70" width="0.875" style="2" customWidth="1"/>
    <col min="71" max="16384" width="0.875" style="2" customWidth="1"/>
  </cols>
  <sheetData>
    <row r="1" spans="1:167" s="1" customFormat="1" ht="4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FK1" s="3"/>
    </row>
    <row r="2" s="5" customFormat="1" ht="11.25" customHeight="1">
      <c r="FK2" s="11" t="s">
        <v>56</v>
      </c>
    </row>
    <row r="3" spans="1:24" s="1" customFormat="1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167" s="1" customFormat="1" ht="33" customHeight="1">
      <c r="A4" s="116" t="s">
        <v>54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</row>
    <row r="5" spans="1:167" s="1" customFormat="1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CC5" s="3" t="s">
        <v>49</v>
      </c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116" t="s">
        <v>47</v>
      </c>
      <c r="CP5" s="116"/>
      <c r="CQ5" s="116"/>
      <c r="CR5" s="116"/>
      <c r="CS5" s="116"/>
      <c r="CT5" s="116"/>
      <c r="CU5" s="116"/>
      <c r="CV5" s="116"/>
      <c r="CW5" s="227" t="s">
        <v>303</v>
      </c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1" t="s">
        <v>48</v>
      </c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</row>
    <row r="6" spans="1:24" s="1" customFormat="1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126" s="1" customFormat="1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AP7" s="290" t="str">
        <f>'1.1'!F6</f>
        <v>Филиал ООО "ЭнергоХолдинг" по РК</v>
      </c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</row>
    <row r="8" spans="1:126" s="1" customFormat="1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AP8" s="90" t="s">
        <v>51</v>
      </c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</row>
    <row r="9" spans="1:103" s="1" customFormat="1" ht="8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</row>
    <row r="10" spans="1:167" s="5" customFormat="1" ht="15" customHeight="1">
      <c r="A10" s="323" t="s">
        <v>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5"/>
      <c r="BE10" s="323" t="s">
        <v>12</v>
      </c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5"/>
      <c r="EJ10" s="293" t="s">
        <v>28</v>
      </c>
      <c r="EK10" s="294"/>
      <c r="EL10" s="294"/>
      <c r="EM10" s="294"/>
      <c r="EN10" s="294"/>
      <c r="EO10" s="295"/>
      <c r="EP10" s="302" t="s">
        <v>29</v>
      </c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4"/>
      <c r="FF10" s="308" t="s">
        <v>33</v>
      </c>
      <c r="FG10" s="309"/>
      <c r="FH10" s="309"/>
      <c r="FI10" s="309"/>
      <c r="FJ10" s="309"/>
      <c r="FK10" s="310"/>
    </row>
    <row r="11" spans="1:167" s="5" customFormat="1" ht="69" customHeight="1">
      <c r="A11" s="293" t="s">
        <v>6</v>
      </c>
      <c r="B11" s="294"/>
      <c r="C11" s="294"/>
      <c r="D11" s="294"/>
      <c r="E11" s="294"/>
      <c r="F11" s="295"/>
      <c r="G11" s="293" t="s">
        <v>8</v>
      </c>
      <c r="H11" s="294"/>
      <c r="I11" s="294"/>
      <c r="J11" s="294"/>
      <c r="K11" s="294"/>
      <c r="L11" s="295"/>
      <c r="M11" s="293" t="s">
        <v>57</v>
      </c>
      <c r="N11" s="294"/>
      <c r="O11" s="294"/>
      <c r="P11" s="294"/>
      <c r="Q11" s="294"/>
      <c r="R11" s="295"/>
      <c r="S11" s="293" t="s">
        <v>9</v>
      </c>
      <c r="T11" s="294"/>
      <c r="U11" s="294"/>
      <c r="V11" s="294"/>
      <c r="W11" s="294"/>
      <c r="X11" s="294"/>
      <c r="Y11" s="294"/>
      <c r="Z11" s="295"/>
      <c r="AA11" s="293" t="s">
        <v>52</v>
      </c>
      <c r="AB11" s="294"/>
      <c r="AC11" s="294"/>
      <c r="AD11" s="294"/>
      <c r="AE11" s="294"/>
      <c r="AF11" s="295"/>
      <c r="AG11" s="293" t="s">
        <v>10</v>
      </c>
      <c r="AH11" s="294"/>
      <c r="AI11" s="294"/>
      <c r="AJ11" s="294"/>
      <c r="AK11" s="294"/>
      <c r="AL11" s="295"/>
      <c r="AM11" s="293" t="s">
        <v>5</v>
      </c>
      <c r="AN11" s="294"/>
      <c r="AO11" s="294"/>
      <c r="AP11" s="294"/>
      <c r="AQ11" s="294"/>
      <c r="AR11" s="295"/>
      <c r="AS11" s="293" t="s">
        <v>11</v>
      </c>
      <c r="AT11" s="294"/>
      <c r="AU11" s="294"/>
      <c r="AV11" s="294"/>
      <c r="AW11" s="294"/>
      <c r="AX11" s="295"/>
      <c r="AY11" s="293" t="s">
        <v>53</v>
      </c>
      <c r="AZ11" s="294"/>
      <c r="BA11" s="294"/>
      <c r="BB11" s="294"/>
      <c r="BC11" s="294"/>
      <c r="BD11" s="295"/>
      <c r="BE11" s="293" t="s">
        <v>13</v>
      </c>
      <c r="BF11" s="294"/>
      <c r="BG11" s="294"/>
      <c r="BH11" s="294"/>
      <c r="BI11" s="294"/>
      <c r="BJ11" s="294"/>
      <c r="BK11" s="295"/>
      <c r="BL11" s="293" t="s">
        <v>14</v>
      </c>
      <c r="BM11" s="294"/>
      <c r="BN11" s="294"/>
      <c r="BO11" s="294"/>
      <c r="BP11" s="294"/>
      <c r="BQ11" s="294"/>
      <c r="BR11" s="295"/>
      <c r="BS11" s="293" t="s">
        <v>15</v>
      </c>
      <c r="BT11" s="294"/>
      <c r="BU11" s="294"/>
      <c r="BV11" s="294"/>
      <c r="BW11" s="294"/>
      <c r="BX11" s="294"/>
      <c r="BY11" s="295"/>
      <c r="BZ11" s="327" t="s">
        <v>16</v>
      </c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9"/>
      <c r="EB11" s="293" t="s">
        <v>27</v>
      </c>
      <c r="EC11" s="294"/>
      <c r="ED11" s="294"/>
      <c r="EE11" s="294"/>
      <c r="EF11" s="294"/>
      <c r="EG11" s="294"/>
      <c r="EH11" s="294"/>
      <c r="EI11" s="295"/>
      <c r="EJ11" s="296"/>
      <c r="EK11" s="297"/>
      <c r="EL11" s="297"/>
      <c r="EM11" s="297"/>
      <c r="EN11" s="297"/>
      <c r="EO11" s="298"/>
      <c r="EP11" s="305"/>
      <c r="EQ11" s="306"/>
      <c r="ER11" s="306"/>
      <c r="ES11" s="306"/>
      <c r="ET11" s="306"/>
      <c r="EU11" s="306"/>
      <c r="EV11" s="306"/>
      <c r="EW11" s="306"/>
      <c r="EX11" s="306"/>
      <c r="EY11" s="306"/>
      <c r="EZ11" s="306"/>
      <c r="FA11" s="306"/>
      <c r="FB11" s="306"/>
      <c r="FC11" s="306"/>
      <c r="FD11" s="306"/>
      <c r="FE11" s="307"/>
      <c r="FF11" s="311"/>
      <c r="FG11" s="312"/>
      <c r="FH11" s="312"/>
      <c r="FI11" s="312"/>
      <c r="FJ11" s="312"/>
      <c r="FK11" s="313"/>
    </row>
    <row r="12" spans="1:167" s="5" customFormat="1" ht="50.25" customHeight="1">
      <c r="A12" s="296"/>
      <c r="B12" s="297"/>
      <c r="C12" s="297"/>
      <c r="D12" s="297"/>
      <c r="E12" s="297"/>
      <c r="F12" s="298"/>
      <c r="G12" s="296"/>
      <c r="H12" s="297"/>
      <c r="I12" s="297"/>
      <c r="J12" s="297"/>
      <c r="K12" s="297"/>
      <c r="L12" s="298"/>
      <c r="M12" s="296"/>
      <c r="N12" s="297"/>
      <c r="O12" s="297"/>
      <c r="P12" s="297"/>
      <c r="Q12" s="297"/>
      <c r="R12" s="298"/>
      <c r="S12" s="296"/>
      <c r="T12" s="297"/>
      <c r="U12" s="297"/>
      <c r="V12" s="297"/>
      <c r="W12" s="297"/>
      <c r="X12" s="297"/>
      <c r="Y12" s="297"/>
      <c r="Z12" s="298"/>
      <c r="AA12" s="296"/>
      <c r="AB12" s="297"/>
      <c r="AC12" s="297"/>
      <c r="AD12" s="297"/>
      <c r="AE12" s="297"/>
      <c r="AF12" s="298"/>
      <c r="AG12" s="296"/>
      <c r="AH12" s="297"/>
      <c r="AI12" s="297"/>
      <c r="AJ12" s="297"/>
      <c r="AK12" s="297"/>
      <c r="AL12" s="298"/>
      <c r="AM12" s="296"/>
      <c r="AN12" s="297"/>
      <c r="AO12" s="297"/>
      <c r="AP12" s="297"/>
      <c r="AQ12" s="297"/>
      <c r="AR12" s="298"/>
      <c r="AS12" s="296"/>
      <c r="AT12" s="297"/>
      <c r="AU12" s="297"/>
      <c r="AV12" s="297"/>
      <c r="AW12" s="297"/>
      <c r="AX12" s="298"/>
      <c r="AY12" s="296"/>
      <c r="AZ12" s="297"/>
      <c r="BA12" s="297"/>
      <c r="BB12" s="297"/>
      <c r="BC12" s="297"/>
      <c r="BD12" s="298"/>
      <c r="BE12" s="296"/>
      <c r="BF12" s="297"/>
      <c r="BG12" s="297"/>
      <c r="BH12" s="297"/>
      <c r="BI12" s="297"/>
      <c r="BJ12" s="297"/>
      <c r="BK12" s="298"/>
      <c r="BL12" s="296"/>
      <c r="BM12" s="297"/>
      <c r="BN12" s="297"/>
      <c r="BO12" s="297"/>
      <c r="BP12" s="297"/>
      <c r="BQ12" s="297"/>
      <c r="BR12" s="298"/>
      <c r="BS12" s="296"/>
      <c r="BT12" s="297"/>
      <c r="BU12" s="297"/>
      <c r="BV12" s="297"/>
      <c r="BW12" s="297"/>
      <c r="BX12" s="297"/>
      <c r="BY12" s="298"/>
      <c r="BZ12" s="296" t="s">
        <v>17</v>
      </c>
      <c r="CA12" s="297"/>
      <c r="CB12" s="297"/>
      <c r="CC12" s="297"/>
      <c r="CD12" s="297"/>
      <c r="CE12" s="298"/>
      <c r="CF12" s="327" t="s">
        <v>18</v>
      </c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9"/>
      <c r="CX12" s="327" t="s">
        <v>50</v>
      </c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9"/>
      <c r="DV12" s="296" t="s">
        <v>26</v>
      </c>
      <c r="DW12" s="297"/>
      <c r="DX12" s="297"/>
      <c r="DY12" s="297"/>
      <c r="DZ12" s="297"/>
      <c r="EA12" s="298"/>
      <c r="EB12" s="296"/>
      <c r="EC12" s="297"/>
      <c r="ED12" s="297"/>
      <c r="EE12" s="297"/>
      <c r="EF12" s="297"/>
      <c r="EG12" s="297"/>
      <c r="EH12" s="297"/>
      <c r="EI12" s="298"/>
      <c r="EJ12" s="296"/>
      <c r="EK12" s="297"/>
      <c r="EL12" s="297"/>
      <c r="EM12" s="297"/>
      <c r="EN12" s="297"/>
      <c r="EO12" s="298"/>
      <c r="EP12" s="293" t="s">
        <v>30</v>
      </c>
      <c r="EQ12" s="294"/>
      <c r="ER12" s="294"/>
      <c r="ES12" s="294"/>
      <c r="ET12" s="294"/>
      <c r="EU12" s="295"/>
      <c r="EV12" s="296" t="s">
        <v>31</v>
      </c>
      <c r="EW12" s="297"/>
      <c r="EX12" s="297"/>
      <c r="EY12" s="297"/>
      <c r="EZ12" s="298"/>
      <c r="FA12" s="296" t="s">
        <v>32</v>
      </c>
      <c r="FB12" s="297"/>
      <c r="FC12" s="297"/>
      <c r="FD12" s="297"/>
      <c r="FE12" s="298"/>
      <c r="FF12" s="311"/>
      <c r="FG12" s="312"/>
      <c r="FH12" s="312"/>
      <c r="FI12" s="312"/>
      <c r="FJ12" s="312"/>
      <c r="FK12" s="313"/>
    </row>
    <row r="13" spans="1:167" s="5" customFormat="1" ht="220.5" customHeight="1" hidden="1">
      <c r="A13" s="296"/>
      <c r="B13" s="297"/>
      <c r="C13" s="297"/>
      <c r="D13" s="297"/>
      <c r="E13" s="297"/>
      <c r="F13" s="298"/>
      <c r="G13" s="296"/>
      <c r="H13" s="297"/>
      <c r="I13" s="297"/>
      <c r="J13" s="297"/>
      <c r="K13" s="297"/>
      <c r="L13" s="298"/>
      <c r="M13" s="296"/>
      <c r="N13" s="297"/>
      <c r="O13" s="297"/>
      <c r="P13" s="297"/>
      <c r="Q13" s="297"/>
      <c r="R13" s="298"/>
      <c r="S13" s="296"/>
      <c r="T13" s="297"/>
      <c r="U13" s="297"/>
      <c r="V13" s="297"/>
      <c r="W13" s="297"/>
      <c r="X13" s="297"/>
      <c r="Y13" s="297"/>
      <c r="Z13" s="298"/>
      <c r="AA13" s="296"/>
      <c r="AB13" s="297"/>
      <c r="AC13" s="297"/>
      <c r="AD13" s="297"/>
      <c r="AE13" s="297"/>
      <c r="AF13" s="298"/>
      <c r="AG13" s="296"/>
      <c r="AH13" s="297"/>
      <c r="AI13" s="297"/>
      <c r="AJ13" s="297"/>
      <c r="AK13" s="297"/>
      <c r="AL13" s="298"/>
      <c r="AM13" s="296"/>
      <c r="AN13" s="297"/>
      <c r="AO13" s="297"/>
      <c r="AP13" s="297"/>
      <c r="AQ13" s="297"/>
      <c r="AR13" s="298"/>
      <c r="AS13" s="296"/>
      <c r="AT13" s="297"/>
      <c r="AU13" s="297"/>
      <c r="AV13" s="297"/>
      <c r="AW13" s="297"/>
      <c r="AX13" s="298"/>
      <c r="AY13" s="296"/>
      <c r="AZ13" s="297"/>
      <c r="BA13" s="297"/>
      <c r="BB13" s="297"/>
      <c r="BC13" s="297"/>
      <c r="BD13" s="298"/>
      <c r="BE13" s="296"/>
      <c r="BF13" s="297"/>
      <c r="BG13" s="297"/>
      <c r="BH13" s="297"/>
      <c r="BI13" s="297"/>
      <c r="BJ13" s="297"/>
      <c r="BK13" s="298"/>
      <c r="BL13" s="296"/>
      <c r="BM13" s="297"/>
      <c r="BN13" s="297"/>
      <c r="BO13" s="297"/>
      <c r="BP13" s="297"/>
      <c r="BQ13" s="297"/>
      <c r="BR13" s="298"/>
      <c r="BS13" s="296"/>
      <c r="BT13" s="297"/>
      <c r="BU13" s="297"/>
      <c r="BV13" s="297"/>
      <c r="BW13" s="297"/>
      <c r="BX13" s="297"/>
      <c r="BY13" s="298"/>
      <c r="BZ13" s="296"/>
      <c r="CA13" s="297"/>
      <c r="CB13" s="297"/>
      <c r="CC13" s="297"/>
      <c r="CD13" s="297"/>
      <c r="CE13" s="298"/>
      <c r="CF13" s="308" t="s">
        <v>19</v>
      </c>
      <c r="CG13" s="309"/>
      <c r="CH13" s="309"/>
      <c r="CI13" s="309"/>
      <c r="CJ13" s="309"/>
      <c r="CK13" s="310"/>
      <c r="CL13" s="308" t="s">
        <v>20</v>
      </c>
      <c r="CM13" s="309"/>
      <c r="CN13" s="309"/>
      <c r="CO13" s="309"/>
      <c r="CP13" s="309"/>
      <c r="CQ13" s="310"/>
      <c r="CR13" s="308" t="s">
        <v>21</v>
      </c>
      <c r="CS13" s="309"/>
      <c r="CT13" s="309"/>
      <c r="CU13" s="309"/>
      <c r="CV13" s="309"/>
      <c r="CW13" s="310"/>
      <c r="CX13" s="308" t="s">
        <v>22</v>
      </c>
      <c r="CY13" s="309"/>
      <c r="CZ13" s="309"/>
      <c r="DA13" s="309"/>
      <c r="DB13" s="309"/>
      <c r="DC13" s="310"/>
      <c r="DD13" s="308" t="s">
        <v>23</v>
      </c>
      <c r="DE13" s="309"/>
      <c r="DF13" s="309"/>
      <c r="DG13" s="309"/>
      <c r="DH13" s="309"/>
      <c r="DI13" s="310"/>
      <c r="DJ13" s="308" t="s">
        <v>24</v>
      </c>
      <c r="DK13" s="309"/>
      <c r="DL13" s="309"/>
      <c r="DM13" s="309"/>
      <c r="DN13" s="309"/>
      <c r="DO13" s="310"/>
      <c r="DP13" s="308" t="s">
        <v>25</v>
      </c>
      <c r="DQ13" s="309"/>
      <c r="DR13" s="309"/>
      <c r="DS13" s="309"/>
      <c r="DT13" s="309"/>
      <c r="DU13" s="310"/>
      <c r="DV13" s="296"/>
      <c r="DW13" s="297"/>
      <c r="DX13" s="297"/>
      <c r="DY13" s="297"/>
      <c r="DZ13" s="297"/>
      <c r="EA13" s="298"/>
      <c r="EB13" s="296"/>
      <c r="EC13" s="297"/>
      <c r="ED13" s="297"/>
      <c r="EE13" s="297"/>
      <c r="EF13" s="297"/>
      <c r="EG13" s="297"/>
      <c r="EH13" s="297"/>
      <c r="EI13" s="298"/>
      <c r="EJ13" s="299"/>
      <c r="EK13" s="300"/>
      <c r="EL13" s="300"/>
      <c r="EM13" s="300"/>
      <c r="EN13" s="300"/>
      <c r="EO13" s="301"/>
      <c r="EP13" s="299"/>
      <c r="EQ13" s="300"/>
      <c r="ER13" s="300"/>
      <c r="ES13" s="300"/>
      <c r="ET13" s="300"/>
      <c r="EU13" s="301"/>
      <c r="EV13" s="296"/>
      <c r="EW13" s="297"/>
      <c r="EX13" s="297"/>
      <c r="EY13" s="297"/>
      <c r="EZ13" s="298"/>
      <c r="FA13" s="296"/>
      <c r="FB13" s="297"/>
      <c r="FC13" s="297"/>
      <c r="FD13" s="297"/>
      <c r="FE13" s="298"/>
      <c r="FF13" s="314"/>
      <c r="FG13" s="315"/>
      <c r="FH13" s="315"/>
      <c r="FI13" s="315"/>
      <c r="FJ13" s="315"/>
      <c r="FK13" s="316"/>
    </row>
    <row r="14" spans="1:167" s="5" customFormat="1" ht="11.25" customHeight="1">
      <c r="A14" s="326">
        <v>1</v>
      </c>
      <c r="B14" s="326"/>
      <c r="C14" s="326"/>
      <c r="D14" s="326"/>
      <c r="E14" s="326"/>
      <c r="F14" s="326"/>
      <c r="G14" s="326">
        <v>2</v>
      </c>
      <c r="H14" s="326"/>
      <c r="I14" s="326"/>
      <c r="J14" s="326"/>
      <c r="K14" s="326"/>
      <c r="L14" s="326"/>
      <c r="M14" s="326">
        <v>3</v>
      </c>
      <c r="N14" s="326"/>
      <c r="O14" s="326"/>
      <c r="P14" s="326"/>
      <c r="Q14" s="326"/>
      <c r="R14" s="326"/>
      <c r="S14" s="326">
        <v>4</v>
      </c>
      <c r="T14" s="326"/>
      <c r="U14" s="326"/>
      <c r="V14" s="326"/>
      <c r="W14" s="326"/>
      <c r="X14" s="326"/>
      <c r="Y14" s="326"/>
      <c r="Z14" s="326"/>
      <c r="AA14" s="326">
        <v>5</v>
      </c>
      <c r="AB14" s="326"/>
      <c r="AC14" s="326"/>
      <c r="AD14" s="326"/>
      <c r="AE14" s="326"/>
      <c r="AF14" s="326"/>
      <c r="AG14" s="326">
        <v>6</v>
      </c>
      <c r="AH14" s="326"/>
      <c r="AI14" s="326"/>
      <c r="AJ14" s="326"/>
      <c r="AK14" s="326"/>
      <c r="AL14" s="326"/>
      <c r="AM14" s="326">
        <v>7</v>
      </c>
      <c r="AN14" s="326"/>
      <c r="AO14" s="326"/>
      <c r="AP14" s="326"/>
      <c r="AQ14" s="326"/>
      <c r="AR14" s="326"/>
      <c r="AS14" s="326">
        <v>8</v>
      </c>
      <c r="AT14" s="326"/>
      <c r="AU14" s="326"/>
      <c r="AV14" s="326"/>
      <c r="AW14" s="326"/>
      <c r="AX14" s="326"/>
      <c r="AY14" s="326">
        <v>9</v>
      </c>
      <c r="AZ14" s="326"/>
      <c r="BA14" s="326"/>
      <c r="BB14" s="326"/>
      <c r="BC14" s="326"/>
      <c r="BD14" s="326"/>
      <c r="BE14" s="326">
        <v>10</v>
      </c>
      <c r="BF14" s="326"/>
      <c r="BG14" s="326"/>
      <c r="BH14" s="326"/>
      <c r="BI14" s="326"/>
      <c r="BJ14" s="326"/>
      <c r="BK14" s="326"/>
      <c r="BL14" s="326">
        <v>11</v>
      </c>
      <c r="BM14" s="326"/>
      <c r="BN14" s="326"/>
      <c r="BO14" s="326"/>
      <c r="BP14" s="326"/>
      <c r="BQ14" s="326"/>
      <c r="BR14" s="326"/>
      <c r="BS14" s="326">
        <v>12</v>
      </c>
      <c r="BT14" s="326"/>
      <c r="BU14" s="326"/>
      <c r="BV14" s="326"/>
      <c r="BW14" s="326"/>
      <c r="BX14" s="326"/>
      <c r="BY14" s="326"/>
      <c r="BZ14" s="326">
        <v>13</v>
      </c>
      <c r="CA14" s="326"/>
      <c r="CB14" s="326"/>
      <c r="CC14" s="326"/>
      <c r="CD14" s="326"/>
      <c r="CE14" s="326"/>
      <c r="CF14" s="326">
        <v>14</v>
      </c>
      <c r="CG14" s="326"/>
      <c r="CH14" s="326"/>
      <c r="CI14" s="326"/>
      <c r="CJ14" s="326"/>
      <c r="CK14" s="326"/>
      <c r="CL14" s="326">
        <v>15</v>
      </c>
      <c r="CM14" s="326"/>
      <c r="CN14" s="326"/>
      <c r="CO14" s="326"/>
      <c r="CP14" s="326"/>
      <c r="CQ14" s="326"/>
      <c r="CR14" s="326">
        <v>16</v>
      </c>
      <c r="CS14" s="326"/>
      <c r="CT14" s="326"/>
      <c r="CU14" s="326"/>
      <c r="CV14" s="326"/>
      <c r="CW14" s="326"/>
      <c r="CX14" s="326">
        <v>17</v>
      </c>
      <c r="CY14" s="326"/>
      <c r="CZ14" s="326"/>
      <c r="DA14" s="326"/>
      <c r="DB14" s="326"/>
      <c r="DC14" s="326"/>
      <c r="DD14" s="326">
        <v>18</v>
      </c>
      <c r="DE14" s="326"/>
      <c r="DF14" s="326"/>
      <c r="DG14" s="326"/>
      <c r="DH14" s="326"/>
      <c r="DI14" s="326"/>
      <c r="DJ14" s="326">
        <v>19</v>
      </c>
      <c r="DK14" s="326"/>
      <c r="DL14" s="326"/>
      <c r="DM14" s="326"/>
      <c r="DN14" s="326"/>
      <c r="DO14" s="326"/>
      <c r="DP14" s="326">
        <v>20</v>
      </c>
      <c r="DQ14" s="326"/>
      <c r="DR14" s="326"/>
      <c r="DS14" s="326"/>
      <c r="DT14" s="326"/>
      <c r="DU14" s="326"/>
      <c r="DV14" s="326">
        <v>21</v>
      </c>
      <c r="DW14" s="326"/>
      <c r="DX14" s="326"/>
      <c r="DY14" s="326"/>
      <c r="DZ14" s="326"/>
      <c r="EA14" s="326"/>
      <c r="EB14" s="326">
        <v>22</v>
      </c>
      <c r="EC14" s="326"/>
      <c r="ED14" s="326"/>
      <c r="EE14" s="326"/>
      <c r="EF14" s="326"/>
      <c r="EG14" s="326"/>
      <c r="EH14" s="326"/>
      <c r="EI14" s="326"/>
      <c r="EJ14" s="326">
        <v>23</v>
      </c>
      <c r="EK14" s="326"/>
      <c r="EL14" s="326"/>
      <c r="EM14" s="326"/>
      <c r="EN14" s="326"/>
      <c r="EO14" s="326"/>
      <c r="EP14" s="326">
        <v>24</v>
      </c>
      <c r="EQ14" s="326"/>
      <c r="ER14" s="326"/>
      <c r="ES14" s="326"/>
      <c r="ET14" s="326"/>
      <c r="EU14" s="326"/>
      <c r="EV14" s="326">
        <v>25</v>
      </c>
      <c r="EW14" s="326"/>
      <c r="EX14" s="326"/>
      <c r="EY14" s="326"/>
      <c r="EZ14" s="326"/>
      <c r="FA14" s="326">
        <v>26</v>
      </c>
      <c r="FB14" s="326"/>
      <c r="FC14" s="326"/>
      <c r="FD14" s="326"/>
      <c r="FE14" s="326"/>
      <c r="FF14" s="326">
        <v>27</v>
      </c>
      <c r="FG14" s="326"/>
      <c r="FH14" s="326"/>
      <c r="FI14" s="326"/>
      <c r="FJ14" s="326"/>
      <c r="FK14" s="326"/>
    </row>
    <row r="15" spans="1:167" s="6" customFormat="1" ht="102.75" customHeight="1">
      <c r="A15" s="282" t="s">
        <v>46</v>
      </c>
      <c r="B15" s="282"/>
      <c r="C15" s="282"/>
      <c r="D15" s="282"/>
      <c r="E15" s="282"/>
      <c r="F15" s="282"/>
      <c r="G15" s="283" t="s">
        <v>302</v>
      </c>
      <c r="H15" s="284"/>
      <c r="I15" s="284"/>
      <c r="J15" s="284"/>
      <c r="K15" s="284"/>
      <c r="L15" s="285"/>
      <c r="M15" s="286" t="s">
        <v>309</v>
      </c>
      <c r="N15" s="287"/>
      <c r="O15" s="287"/>
      <c r="P15" s="287"/>
      <c r="Q15" s="287"/>
      <c r="R15" s="288"/>
      <c r="S15" s="283" t="s">
        <v>310</v>
      </c>
      <c r="T15" s="284"/>
      <c r="U15" s="284"/>
      <c r="V15" s="284"/>
      <c r="W15" s="284"/>
      <c r="X15" s="284"/>
      <c r="Y15" s="284"/>
      <c r="Z15" s="285"/>
      <c r="AA15" s="289">
        <v>10</v>
      </c>
      <c r="AB15" s="289"/>
      <c r="AC15" s="289"/>
      <c r="AD15" s="289"/>
      <c r="AE15" s="289"/>
      <c r="AF15" s="289"/>
      <c r="AG15" s="272" t="s">
        <v>311</v>
      </c>
      <c r="AH15" s="273"/>
      <c r="AI15" s="273"/>
      <c r="AJ15" s="273"/>
      <c r="AK15" s="273"/>
      <c r="AL15" s="274"/>
      <c r="AM15" s="272" t="s">
        <v>312</v>
      </c>
      <c r="AN15" s="273"/>
      <c r="AO15" s="273"/>
      <c r="AP15" s="273"/>
      <c r="AQ15" s="273"/>
      <c r="AR15" s="274"/>
      <c r="AS15" s="275" t="s">
        <v>42</v>
      </c>
      <c r="AT15" s="275"/>
      <c r="AU15" s="275"/>
      <c r="AV15" s="275"/>
      <c r="AW15" s="275"/>
      <c r="AX15" s="275"/>
      <c r="AY15" s="270">
        <v>2.92</v>
      </c>
      <c r="AZ15" s="270"/>
      <c r="BA15" s="270"/>
      <c r="BB15" s="270"/>
      <c r="BC15" s="270"/>
      <c r="BD15" s="270"/>
      <c r="BE15" s="276" t="s">
        <v>313</v>
      </c>
      <c r="BF15" s="276"/>
      <c r="BG15" s="276"/>
      <c r="BH15" s="276"/>
      <c r="BI15" s="276"/>
      <c r="BJ15" s="276"/>
      <c r="BK15" s="276"/>
      <c r="BL15" s="277">
        <v>0</v>
      </c>
      <c r="BM15" s="278"/>
      <c r="BN15" s="278"/>
      <c r="BO15" s="278"/>
      <c r="BP15" s="278"/>
      <c r="BQ15" s="278"/>
      <c r="BR15" s="278"/>
      <c r="BS15" s="279">
        <v>0</v>
      </c>
      <c r="BT15" s="280"/>
      <c r="BU15" s="280"/>
      <c r="BV15" s="280"/>
      <c r="BW15" s="280"/>
      <c r="BX15" s="280"/>
      <c r="BY15" s="281"/>
      <c r="BZ15" s="270">
        <v>3</v>
      </c>
      <c r="CA15" s="270"/>
      <c r="CB15" s="270"/>
      <c r="CC15" s="270"/>
      <c r="CD15" s="270"/>
      <c r="CE15" s="270"/>
      <c r="CF15" s="270">
        <v>0</v>
      </c>
      <c r="CG15" s="270"/>
      <c r="CH15" s="270"/>
      <c r="CI15" s="270"/>
      <c r="CJ15" s="270"/>
      <c r="CK15" s="270"/>
      <c r="CL15" s="270">
        <v>0</v>
      </c>
      <c r="CM15" s="270"/>
      <c r="CN15" s="270"/>
      <c r="CO15" s="270"/>
      <c r="CP15" s="270"/>
      <c r="CQ15" s="270"/>
      <c r="CR15" s="270">
        <v>3</v>
      </c>
      <c r="CS15" s="270"/>
      <c r="CT15" s="270"/>
      <c r="CU15" s="270"/>
      <c r="CV15" s="270"/>
      <c r="CW15" s="270"/>
      <c r="CX15" s="270">
        <v>3</v>
      </c>
      <c r="CY15" s="270"/>
      <c r="CZ15" s="270"/>
      <c r="DA15" s="270"/>
      <c r="DB15" s="270"/>
      <c r="DC15" s="270"/>
      <c r="DD15" s="270">
        <v>0</v>
      </c>
      <c r="DE15" s="270"/>
      <c r="DF15" s="270"/>
      <c r="DG15" s="270"/>
      <c r="DH15" s="270"/>
      <c r="DI15" s="270"/>
      <c r="DJ15" s="270">
        <v>3</v>
      </c>
      <c r="DK15" s="270"/>
      <c r="DL15" s="270"/>
      <c r="DM15" s="270"/>
      <c r="DN15" s="270"/>
      <c r="DO15" s="270"/>
      <c r="DP15" s="270">
        <v>0</v>
      </c>
      <c r="DQ15" s="270"/>
      <c r="DR15" s="270"/>
      <c r="DS15" s="270"/>
      <c r="DT15" s="270"/>
      <c r="DU15" s="270"/>
      <c r="DV15" s="270">
        <v>0</v>
      </c>
      <c r="DW15" s="270"/>
      <c r="DX15" s="270"/>
      <c r="DY15" s="270"/>
      <c r="DZ15" s="270"/>
      <c r="EA15" s="270"/>
      <c r="EB15" s="270">
        <v>29</v>
      </c>
      <c r="EC15" s="270"/>
      <c r="ED15" s="270"/>
      <c r="EE15" s="270"/>
      <c r="EF15" s="270"/>
      <c r="EG15" s="270"/>
      <c r="EH15" s="270"/>
      <c r="EI15" s="270"/>
      <c r="EJ15" s="271">
        <v>0</v>
      </c>
      <c r="EK15" s="270"/>
      <c r="EL15" s="270"/>
      <c r="EM15" s="270"/>
      <c r="EN15" s="270"/>
      <c r="EO15" s="270"/>
      <c r="EP15" s="272" t="s">
        <v>314</v>
      </c>
      <c r="EQ15" s="273"/>
      <c r="ER15" s="273"/>
      <c r="ES15" s="273"/>
      <c r="ET15" s="273"/>
      <c r="EU15" s="274"/>
      <c r="EV15" s="269" t="s">
        <v>315</v>
      </c>
      <c r="EW15" s="269"/>
      <c r="EX15" s="269"/>
      <c r="EY15" s="269"/>
      <c r="EZ15" s="269"/>
      <c r="FA15" s="269" t="s">
        <v>316</v>
      </c>
      <c r="FB15" s="269"/>
      <c r="FC15" s="269"/>
      <c r="FD15" s="269"/>
      <c r="FE15" s="269"/>
      <c r="FF15" s="270">
        <v>1</v>
      </c>
      <c r="FG15" s="270"/>
      <c r="FH15" s="270"/>
      <c r="FI15" s="270"/>
      <c r="FJ15" s="270"/>
      <c r="FK15" s="270"/>
    </row>
    <row r="16" spans="1:167" s="6" customFormat="1" ht="12">
      <c r="A16" s="292" t="s">
        <v>34</v>
      </c>
      <c r="B16" s="292"/>
      <c r="C16" s="292"/>
      <c r="D16" s="292"/>
      <c r="E16" s="292"/>
      <c r="F16" s="292"/>
      <c r="G16" s="330"/>
      <c r="H16" s="330"/>
      <c r="I16" s="330"/>
      <c r="J16" s="330"/>
      <c r="K16" s="330"/>
      <c r="L16" s="330"/>
      <c r="M16" s="331"/>
      <c r="N16" s="331"/>
      <c r="O16" s="331"/>
      <c r="P16" s="331"/>
      <c r="Q16" s="331"/>
      <c r="R16" s="331"/>
      <c r="S16" s="332"/>
      <c r="T16" s="333"/>
      <c r="U16" s="333"/>
      <c r="V16" s="333"/>
      <c r="W16" s="333"/>
      <c r="X16" s="333"/>
      <c r="Y16" s="333"/>
      <c r="Z16" s="334"/>
      <c r="AA16" s="331"/>
      <c r="AB16" s="331"/>
      <c r="AC16" s="331"/>
      <c r="AD16" s="331"/>
      <c r="AE16" s="331"/>
      <c r="AF16" s="331"/>
      <c r="AG16" s="335"/>
      <c r="AH16" s="336"/>
      <c r="AI16" s="336"/>
      <c r="AJ16" s="336"/>
      <c r="AK16" s="336"/>
      <c r="AL16" s="337"/>
      <c r="AM16" s="335"/>
      <c r="AN16" s="336"/>
      <c r="AO16" s="336"/>
      <c r="AP16" s="336"/>
      <c r="AQ16" s="336"/>
      <c r="AR16" s="337"/>
      <c r="AS16" s="338"/>
      <c r="AT16" s="338"/>
      <c r="AU16" s="338"/>
      <c r="AV16" s="338"/>
      <c r="AW16" s="338"/>
      <c r="AX16" s="338"/>
      <c r="AY16" s="318"/>
      <c r="AZ16" s="318"/>
      <c r="BA16" s="318"/>
      <c r="BB16" s="318"/>
      <c r="BC16" s="318"/>
      <c r="BD16" s="318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40"/>
      <c r="EQ16" s="340"/>
      <c r="ER16" s="340"/>
      <c r="ES16" s="340"/>
      <c r="ET16" s="340"/>
      <c r="EU16" s="340"/>
      <c r="EV16" s="340"/>
      <c r="EW16" s="340"/>
      <c r="EX16" s="340"/>
      <c r="EY16" s="340"/>
      <c r="EZ16" s="340"/>
      <c r="FA16" s="340"/>
      <c r="FB16" s="340"/>
      <c r="FC16" s="340"/>
      <c r="FD16" s="340"/>
      <c r="FE16" s="340"/>
      <c r="FF16" s="318"/>
      <c r="FG16" s="318"/>
      <c r="FH16" s="318"/>
      <c r="FI16" s="318"/>
      <c r="FJ16" s="318"/>
      <c r="FK16" s="318"/>
    </row>
    <row r="17" spans="1:167" s="6" customFormat="1" ht="27" customHeight="1">
      <c r="A17" s="8"/>
      <c r="B17" s="343" t="s">
        <v>35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4"/>
      <c r="AS17" s="322" t="s">
        <v>36</v>
      </c>
      <c r="AT17" s="322"/>
      <c r="AU17" s="322"/>
      <c r="AV17" s="322"/>
      <c r="AW17" s="322"/>
      <c r="AX17" s="322"/>
      <c r="AY17" s="318">
        <v>2.92</v>
      </c>
      <c r="AZ17" s="318"/>
      <c r="BA17" s="318"/>
      <c r="BB17" s="318"/>
      <c r="BC17" s="318"/>
      <c r="BD17" s="318"/>
      <c r="BE17" s="341" t="s">
        <v>37</v>
      </c>
      <c r="BF17" s="341"/>
      <c r="BG17" s="341"/>
      <c r="BH17" s="341"/>
      <c r="BI17" s="341"/>
      <c r="BJ17" s="341"/>
      <c r="BK17" s="341"/>
      <c r="BL17" s="341" t="s">
        <v>37</v>
      </c>
      <c r="BM17" s="341"/>
      <c r="BN17" s="341"/>
      <c r="BO17" s="341"/>
      <c r="BP17" s="341"/>
      <c r="BQ17" s="341"/>
      <c r="BR17" s="341"/>
      <c r="BS17" s="341" t="s">
        <v>37</v>
      </c>
      <c r="BT17" s="341"/>
      <c r="BU17" s="341"/>
      <c r="BV17" s="341"/>
      <c r="BW17" s="341"/>
      <c r="BX17" s="341"/>
      <c r="BY17" s="341"/>
      <c r="BZ17" s="318">
        <v>3</v>
      </c>
      <c r="CA17" s="318"/>
      <c r="CB17" s="318"/>
      <c r="CC17" s="318"/>
      <c r="CD17" s="318"/>
      <c r="CE17" s="318"/>
      <c r="CF17" s="342">
        <f>CF19</f>
        <v>0</v>
      </c>
      <c r="CG17" s="342"/>
      <c r="CH17" s="342"/>
      <c r="CI17" s="342"/>
      <c r="CJ17" s="342"/>
      <c r="CK17" s="342"/>
      <c r="CL17" s="342">
        <f>CL19</f>
        <v>0</v>
      </c>
      <c r="CM17" s="342"/>
      <c r="CN17" s="342"/>
      <c r="CO17" s="342"/>
      <c r="CP17" s="342"/>
      <c r="CQ17" s="342"/>
      <c r="CR17" s="318">
        <v>3</v>
      </c>
      <c r="CS17" s="318"/>
      <c r="CT17" s="318"/>
      <c r="CU17" s="318"/>
      <c r="CV17" s="318"/>
      <c r="CW17" s="318"/>
      <c r="CX17" s="342">
        <f>CX19</f>
        <v>3</v>
      </c>
      <c r="CY17" s="342"/>
      <c r="CZ17" s="342"/>
      <c r="DA17" s="342"/>
      <c r="DB17" s="342"/>
      <c r="DC17" s="342"/>
      <c r="DD17" s="342">
        <f>DD19</f>
        <v>0</v>
      </c>
      <c r="DE17" s="342"/>
      <c r="DF17" s="342"/>
      <c r="DG17" s="342"/>
      <c r="DH17" s="342"/>
      <c r="DI17" s="342"/>
      <c r="DJ17" s="318">
        <v>3</v>
      </c>
      <c r="DK17" s="318"/>
      <c r="DL17" s="318"/>
      <c r="DM17" s="318"/>
      <c r="DN17" s="318"/>
      <c r="DO17" s="318"/>
      <c r="DP17" s="342">
        <f>DP19</f>
        <v>0</v>
      </c>
      <c r="DQ17" s="342"/>
      <c r="DR17" s="342"/>
      <c r="DS17" s="342"/>
      <c r="DT17" s="342"/>
      <c r="DU17" s="342"/>
      <c r="DV17" s="342">
        <v>0</v>
      </c>
      <c r="DW17" s="342"/>
      <c r="DX17" s="342"/>
      <c r="DY17" s="342"/>
      <c r="DZ17" s="342"/>
      <c r="EA17" s="342"/>
      <c r="EB17" s="318">
        <v>29</v>
      </c>
      <c r="EC17" s="318"/>
      <c r="ED17" s="318"/>
      <c r="EE17" s="318"/>
      <c r="EF17" s="318"/>
      <c r="EG17" s="318"/>
      <c r="EH17" s="318"/>
      <c r="EI17" s="318"/>
      <c r="EJ17" s="345" t="s">
        <v>273</v>
      </c>
      <c r="EK17" s="342"/>
      <c r="EL17" s="342"/>
      <c r="EM17" s="342"/>
      <c r="EN17" s="342"/>
      <c r="EO17" s="342"/>
      <c r="EP17" s="346" t="s">
        <v>37</v>
      </c>
      <c r="EQ17" s="346"/>
      <c r="ER17" s="346"/>
      <c r="ES17" s="346"/>
      <c r="ET17" s="346"/>
      <c r="EU17" s="346"/>
      <c r="EV17" s="346" t="s">
        <v>37</v>
      </c>
      <c r="EW17" s="346"/>
      <c r="EX17" s="346"/>
      <c r="EY17" s="346"/>
      <c r="EZ17" s="346"/>
      <c r="FA17" s="346" t="s">
        <v>37</v>
      </c>
      <c r="FB17" s="346"/>
      <c r="FC17" s="346"/>
      <c r="FD17" s="346"/>
      <c r="FE17" s="346"/>
      <c r="FF17" s="341" t="s">
        <v>38</v>
      </c>
      <c r="FG17" s="341"/>
      <c r="FH17" s="341"/>
      <c r="FI17" s="341"/>
      <c r="FJ17" s="341"/>
      <c r="FK17" s="341"/>
    </row>
    <row r="18" spans="1:167" s="6" customFormat="1" ht="27" customHeight="1">
      <c r="A18" s="8"/>
      <c r="B18" s="320" t="s">
        <v>39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1"/>
      <c r="AS18" s="322" t="s">
        <v>41</v>
      </c>
      <c r="AT18" s="322"/>
      <c r="AU18" s="322"/>
      <c r="AV18" s="322"/>
      <c r="AW18" s="322"/>
      <c r="AX18" s="322"/>
      <c r="AY18" s="318">
        <v>0</v>
      </c>
      <c r="AZ18" s="318"/>
      <c r="BA18" s="318"/>
      <c r="BB18" s="318"/>
      <c r="BC18" s="318"/>
      <c r="BD18" s="318"/>
      <c r="BE18" s="317" t="s">
        <v>37</v>
      </c>
      <c r="BF18" s="317"/>
      <c r="BG18" s="317"/>
      <c r="BH18" s="317"/>
      <c r="BI18" s="317"/>
      <c r="BJ18" s="317"/>
      <c r="BK18" s="317"/>
      <c r="BL18" s="317" t="s">
        <v>37</v>
      </c>
      <c r="BM18" s="317"/>
      <c r="BN18" s="317"/>
      <c r="BO18" s="317"/>
      <c r="BP18" s="317"/>
      <c r="BQ18" s="317"/>
      <c r="BR18" s="317"/>
      <c r="BS18" s="317" t="s">
        <v>37</v>
      </c>
      <c r="BT18" s="317"/>
      <c r="BU18" s="317"/>
      <c r="BV18" s="317"/>
      <c r="BW18" s="317"/>
      <c r="BX18" s="317"/>
      <c r="BY18" s="317"/>
      <c r="BZ18" s="318">
        <v>0</v>
      </c>
      <c r="CA18" s="318"/>
      <c r="CB18" s="318"/>
      <c r="CC18" s="318"/>
      <c r="CD18" s="318"/>
      <c r="CE18" s="318"/>
      <c r="CF18" s="318">
        <v>0</v>
      </c>
      <c r="CG18" s="318"/>
      <c r="CH18" s="318"/>
      <c r="CI18" s="318"/>
      <c r="CJ18" s="318"/>
      <c r="CK18" s="318"/>
      <c r="CL18" s="318">
        <v>0</v>
      </c>
      <c r="CM18" s="318"/>
      <c r="CN18" s="318"/>
      <c r="CO18" s="318"/>
      <c r="CP18" s="318"/>
      <c r="CQ18" s="318"/>
      <c r="CR18" s="318">
        <v>0</v>
      </c>
      <c r="CS18" s="318"/>
      <c r="CT18" s="318"/>
      <c r="CU18" s="318"/>
      <c r="CV18" s="318"/>
      <c r="CW18" s="318"/>
      <c r="CX18" s="318">
        <v>0</v>
      </c>
      <c r="CY18" s="318"/>
      <c r="CZ18" s="318"/>
      <c r="DA18" s="318"/>
      <c r="DB18" s="318"/>
      <c r="DC18" s="318"/>
      <c r="DD18" s="318">
        <v>0</v>
      </c>
      <c r="DE18" s="318"/>
      <c r="DF18" s="318"/>
      <c r="DG18" s="318"/>
      <c r="DH18" s="318"/>
      <c r="DI18" s="318"/>
      <c r="DJ18" s="318">
        <v>0</v>
      </c>
      <c r="DK18" s="318"/>
      <c r="DL18" s="318"/>
      <c r="DM18" s="318"/>
      <c r="DN18" s="318"/>
      <c r="DO18" s="318"/>
      <c r="DP18" s="318">
        <v>0</v>
      </c>
      <c r="DQ18" s="318"/>
      <c r="DR18" s="318"/>
      <c r="DS18" s="318"/>
      <c r="DT18" s="318"/>
      <c r="DU18" s="318"/>
      <c r="DV18" s="318">
        <v>0</v>
      </c>
      <c r="DW18" s="318"/>
      <c r="DX18" s="318"/>
      <c r="DY18" s="318"/>
      <c r="DZ18" s="318"/>
      <c r="EA18" s="318"/>
      <c r="EB18" s="318">
        <v>0</v>
      </c>
      <c r="EC18" s="318"/>
      <c r="ED18" s="318"/>
      <c r="EE18" s="318"/>
      <c r="EF18" s="318"/>
      <c r="EG18" s="318"/>
      <c r="EH18" s="318"/>
      <c r="EI18" s="318"/>
      <c r="EJ18" s="319" t="s">
        <v>273</v>
      </c>
      <c r="EK18" s="318"/>
      <c r="EL18" s="318"/>
      <c r="EM18" s="318"/>
      <c r="EN18" s="318"/>
      <c r="EO18" s="318"/>
      <c r="EP18" s="292" t="s">
        <v>37</v>
      </c>
      <c r="EQ18" s="292"/>
      <c r="ER18" s="292"/>
      <c r="ES18" s="292"/>
      <c r="ET18" s="292"/>
      <c r="EU18" s="292"/>
      <c r="EV18" s="292" t="s">
        <v>37</v>
      </c>
      <c r="EW18" s="292"/>
      <c r="EX18" s="292"/>
      <c r="EY18" s="292"/>
      <c r="EZ18" s="292"/>
      <c r="FA18" s="292" t="s">
        <v>37</v>
      </c>
      <c r="FB18" s="292"/>
      <c r="FC18" s="292"/>
      <c r="FD18" s="292"/>
      <c r="FE18" s="292"/>
      <c r="FF18" s="317" t="s">
        <v>45</v>
      </c>
      <c r="FG18" s="317"/>
      <c r="FH18" s="317"/>
      <c r="FI18" s="317"/>
      <c r="FJ18" s="317"/>
      <c r="FK18" s="317"/>
    </row>
    <row r="19" spans="1:167" s="6" customFormat="1" ht="27" customHeight="1">
      <c r="A19" s="8"/>
      <c r="B19" s="320" t="s">
        <v>40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1"/>
      <c r="AS19" s="322" t="s">
        <v>42</v>
      </c>
      <c r="AT19" s="322"/>
      <c r="AU19" s="322"/>
      <c r="AV19" s="322"/>
      <c r="AW19" s="322"/>
      <c r="AX19" s="322"/>
      <c r="AY19" s="318">
        <v>2.92</v>
      </c>
      <c r="AZ19" s="318"/>
      <c r="BA19" s="318"/>
      <c r="BB19" s="318"/>
      <c r="BC19" s="318"/>
      <c r="BD19" s="318"/>
      <c r="BE19" s="317" t="s">
        <v>37</v>
      </c>
      <c r="BF19" s="317"/>
      <c r="BG19" s="317"/>
      <c r="BH19" s="317"/>
      <c r="BI19" s="317"/>
      <c r="BJ19" s="317"/>
      <c r="BK19" s="317"/>
      <c r="BL19" s="317" t="s">
        <v>37</v>
      </c>
      <c r="BM19" s="317"/>
      <c r="BN19" s="317"/>
      <c r="BO19" s="317"/>
      <c r="BP19" s="317"/>
      <c r="BQ19" s="317"/>
      <c r="BR19" s="317"/>
      <c r="BS19" s="317" t="s">
        <v>37</v>
      </c>
      <c r="BT19" s="317"/>
      <c r="BU19" s="317"/>
      <c r="BV19" s="317"/>
      <c r="BW19" s="317"/>
      <c r="BX19" s="317"/>
      <c r="BY19" s="317"/>
      <c r="BZ19" s="318">
        <v>3</v>
      </c>
      <c r="CA19" s="318"/>
      <c r="CB19" s="318"/>
      <c r="CC19" s="318"/>
      <c r="CD19" s="318"/>
      <c r="CE19" s="318"/>
      <c r="CF19" s="318">
        <f>CF15</f>
        <v>0</v>
      </c>
      <c r="CG19" s="318"/>
      <c r="CH19" s="318"/>
      <c r="CI19" s="318"/>
      <c r="CJ19" s="318"/>
      <c r="CK19" s="318"/>
      <c r="CL19" s="318">
        <f>CL15</f>
        <v>0</v>
      </c>
      <c r="CM19" s="318"/>
      <c r="CN19" s="318"/>
      <c r="CO19" s="318"/>
      <c r="CP19" s="318"/>
      <c r="CQ19" s="318"/>
      <c r="CR19" s="318">
        <v>3</v>
      </c>
      <c r="CS19" s="318"/>
      <c r="CT19" s="318"/>
      <c r="CU19" s="318"/>
      <c r="CV19" s="318"/>
      <c r="CW19" s="318"/>
      <c r="CX19" s="318">
        <f>CX15</f>
        <v>3</v>
      </c>
      <c r="CY19" s="318"/>
      <c r="CZ19" s="318"/>
      <c r="DA19" s="318"/>
      <c r="DB19" s="318"/>
      <c r="DC19" s="318"/>
      <c r="DD19" s="318">
        <f>DD15</f>
        <v>0</v>
      </c>
      <c r="DE19" s="318"/>
      <c r="DF19" s="318"/>
      <c r="DG19" s="318"/>
      <c r="DH19" s="318"/>
      <c r="DI19" s="318"/>
      <c r="DJ19" s="318">
        <v>3</v>
      </c>
      <c r="DK19" s="318"/>
      <c r="DL19" s="318"/>
      <c r="DM19" s="318"/>
      <c r="DN19" s="318"/>
      <c r="DO19" s="318"/>
      <c r="DP19" s="318">
        <f>DP15</f>
        <v>0</v>
      </c>
      <c r="DQ19" s="318"/>
      <c r="DR19" s="318"/>
      <c r="DS19" s="318"/>
      <c r="DT19" s="318"/>
      <c r="DU19" s="318"/>
      <c r="DV19" s="318">
        <v>0</v>
      </c>
      <c r="DW19" s="318"/>
      <c r="DX19" s="318"/>
      <c r="DY19" s="318"/>
      <c r="DZ19" s="318"/>
      <c r="EA19" s="318"/>
      <c r="EB19" s="318">
        <v>29</v>
      </c>
      <c r="EC19" s="318"/>
      <c r="ED19" s="318"/>
      <c r="EE19" s="318"/>
      <c r="EF19" s="318"/>
      <c r="EG19" s="318"/>
      <c r="EH19" s="318"/>
      <c r="EI19" s="318"/>
      <c r="EJ19" s="319" t="s">
        <v>273</v>
      </c>
      <c r="EK19" s="318"/>
      <c r="EL19" s="318"/>
      <c r="EM19" s="318"/>
      <c r="EN19" s="318"/>
      <c r="EO19" s="318"/>
      <c r="EP19" s="292" t="s">
        <v>37</v>
      </c>
      <c r="EQ19" s="292"/>
      <c r="ER19" s="292"/>
      <c r="ES19" s="292"/>
      <c r="ET19" s="292"/>
      <c r="EU19" s="292"/>
      <c r="EV19" s="292" t="s">
        <v>37</v>
      </c>
      <c r="EW19" s="292"/>
      <c r="EX19" s="292"/>
      <c r="EY19" s="292"/>
      <c r="EZ19" s="292"/>
      <c r="FA19" s="292" t="s">
        <v>37</v>
      </c>
      <c r="FB19" s="292"/>
      <c r="FC19" s="292"/>
      <c r="FD19" s="292"/>
      <c r="FE19" s="292"/>
      <c r="FF19" s="317">
        <v>1</v>
      </c>
      <c r="FG19" s="317"/>
      <c r="FH19" s="317"/>
      <c r="FI19" s="317"/>
      <c r="FJ19" s="317"/>
      <c r="FK19" s="317"/>
    </row>
    <row r="20" spans="1:167" s="6" customFormat="1" ht="27" customHeight="1">
      <c r="A20" s="8"/>
      <c r="B20" s="320" t="s">
        <v>55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1"/>
      <c r="AS20" s="322" t="s">
        <v>44</v>
      </c>
      <c r="AT20" s="322"/>
      <c r="AU20" s="322"/>
      <c r="AV20" s="322"/>
      <c r="AW20" s="322"/>
      <c r="AX20" s="322"/>
      <c r="AY20" s="318">
        <v>0</v>
      </c>
      <c r="AZ20" s="318"/>
      <c r="BA20" s="318"/>
      <c r="BB20" s="318"/>
      <c r="BC20" s="318"/>
      <c r="BD20" s="318"/>
      <c r="BE20" s="317" t="s">
        <v>37</v>
      </c>
      <c r="BF20" s="317"/>
      <c r="BG20" s="317"/>
      <c r="BH20" s="317"/>
      <c r="BI20" s="317"/>
      <c r="BJ20" s="317"/>
      <c r="BK20" s="317"/>
      <c r="BL20" s="317" t="s">
        <v>37</v>
      </c>
      <c r="BM20" s="317"/>
      <c r="BN20" s="317"/>
      <c r="BO20" s="317"/>
      <c r="BP20" s="317"/>
      <c r="BQ20" s="317"/>
      <c r="BR20" s="317"/>
      <c r="BS20" s="317" t="s">
        <v>37</v>
      </c>
      <c r="BT20" s="317"/>
      <c r="BU20" s="317"/>
      <c r="BV20" s="317"/>
      <c r="BW20" s="317"/>
      <c r="BX20" s="317"/>
      <c r="BY20" s="317"/>
      <c r="BZ20" s="318">
        <v>0</v>
      </c>
      <c r="CA20" s="318"/>
      <c r="CB20" s="318"/>
      <c r="CC20" s="318"/>
      <c r="CD20" s="318"/>
      <c r="CE20" s="318"/>
      <c r="CF20" s="318">
        <v>0</v>
      </c>
      <c r="CG20" s="318"/>
      <c r="CH20" s="318"/>
      <c r="CI20" s="318"/>
      <c r="CJ20" s="318"/>
      <c r="CK20" s="318"/>
      <c r="CL20" s="318">
        <v>0</v>
      </c>
      <c r="CM20" s="318"/>
      <c r="CN20" s="318"/>
      <c r="CO20" s="318"/>
      <c r="CP20" s="318"/>
      <c r="CQ20" s="318"/>
      <c r="CR20" s="318">
        <v>0</v>
      </c>
      <c r="CS20" s="318"/>
      <c r="CT20" s="318"/>
      <c r="CU20" s="318"/>
      <c r="CV20" s="318"/>
      <c r="CW20" s="318"/>
      <c r="CX20" s="318">
        <v>0</v>
      </c>
      <c r="CY20" s="318"/>
      <c r="CZ20" s="318"/>
      <c r="DA20" s="318"/>
      <c r="DB20" s="318"/>
      <c r="DC20" s="318"/>
      <c r="DD20" s="318">
        <v>0</v>
      </c>
      <c r="DE20" s="318"/>
      <c r="DF20" s="318"/>
      <c r="DG20" s="318"/>
      <c r="DH20" s="318"/>
      <c r="DI20" s="318"/>
      <c r="DJ20" s="318">
        <v>0</v>
      </c>
      <c r="DK20" s="318"/>
      <c r="DL20" s="318"/>
      <c r="DM20" s="318"/>
      <c r="DN20" s="318"/>
      <c r="DO20" s="318"/>
      <c r="DP20" s="318">
        <v>0</v>
      </c>
      <c r="DQ20" s="318"/>
      <c r="DR20" s="318"/>
      <c r="DS20" s="318"/>
      <c r="DT20" s="318"/>
      <c r="DU20" s="318"/>
      <c r="DV20" s="318">
        <v>0</v>
      </c>
      <c r="DW20" s="318"/>
      <c r="DX20" s="318"/>
      <c r="DY20" s="318"/>
      <c r="DZ20" s="318"/>
      <c r="EA20" s="318"/>
      <c r="EB20" s="318">
        <v>0</v>
      </c>
      <c r="EC20" s="318"/>
      <c r="ED20" s="318"/>
      <c r="EE20" s="318"/>
      <c r="EF20" s="318"/>
      <c r="EG20" s="318"/>
      <c r="EH20" s="318"/>
      <c r="EI20" s="318"/>
      <c r="EJ20" s="319" t="s">
        <v>273</v>
      </c>
      <c r="EK20" s="318"/>
      <c r="EL20" s="318"/>
      <c r="EM20" s="318"/>
      <c r="EN20" s="318"/>
      <c r="EO20" s="318"/>
      <c r="EP20" s="292" t="s">
        <v>37</v>
      </c>
      <c r="EQ20" s="292"/>
      <c r="ER20" s="292"/>
      <c r="ES20" s="292"/>
      <c r="ET20" s="292"/>
      <c r="EU20" s="292"/>
      <c r="EV20" s="292" t="s">
        <v>37</v>
      </c>
      <c r="EW20" s="292"/>
      <c r="EX20" s="292"/>
      <c r="EY20" s="292"/>
      <c r="EZ20" s="292"/>
      <c r="FA20" s="292" t="s">
        <v>37</v>
      </c>
      <c r="FB20" s="292"/>
      <c r="FC20" s="292"/>
      <c r="FD20" s="292"/>
      <c r="FE20" s="292"/>
      <c r="FF20" s="317">
        <v>0</v>
      </c>
      <c r="FG20" s="317"/>
      <c r="FH20" s="317"/>
      <c r="FI20" s="317"/>
      <c r="FJ20" s="317"/>
      <c r="FK20" s="317"/>
    </row>
    <row r="21" spans="1:167" s="6" customFormat="1" ht="51" customHeight="1">
      <c r="A21" s="8"/>
      <c r="B21" s="320" t="s">
        <v>58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1"/>
      <c r="AS21" s="322" t="s">
        <v>43</v>
      </c>
      <c r="AT21" s="322"/>
      <c r="AU21" s="322"/>
      <c r="AV21" s="322"/>
      <c r="AW21" s="322"/>
      <c r="AX21" s="322"/>
      <c r="AY21" s="318">
        <v>0</v>
      </c>
      <c r="AZ21" s="318"/>
      <c r="BA21" s="318"/>
      <c r="BB21" s="318"/>
      <c r="BC21" s="318"/>
      <c r="BD21" s="318"/>
      <c r="BE21" s="317" t="s">
        <v>37</v>
      </c>
      <c r="BF21" s="317"/>
      <c r="BG21" s="317"/>
      <c r="BH21" s="317"/>
      <c r="BI21" s="317"/>
      <c r="BJ21" s="317"/>
      <c r="BK21" s="317"/>
      <c r="BL21" s="317" t="s">
        <v>37</v>
      </c>
      <c r="BM21" s="317"/>
      <c r="BN21" s="317"/>
      <c r="BO21" s="317"/>
      <c r="BP21" s="317"/>
      <c r="BQ21" s="317"/>
      <c r="BR21" s="317"/>
      <c r="BS21" s="317" t="s">
        <v>37</v>
      </c>
      <c r="BT21" s="317"/>
      <c r="BU21" s="317"/>
      <c r="BV21" s="317"/>
      <c r="BW21" s="317"/>
      <c r="BX21" s="317"/>
      <c r="BY21" s="317"/>
      <c r="BZ21" s="318">
        <v>0</v>
      </c>
      <c r="CA21" s="318"/>
      <c r="CB21" s="318"/>
      <c r="CC21" s="318"/>
      <c r="CD21" s="318"/>
      <c r="CE21" s="318"/>
      <c r="CF21" s="318">
        <v>0</v>
      </c>
      <c r="CG21" s="318"/>
      <c r="CH21" s="318"/>
      <c r="CI21" s="318"/>
      <c r="CJ21" s="318"/>
      <c r="CK21" s="318"/>
      <c r="CL21" s="318">
        <v>0</v>
      </c>
      <c r="CM21" s="318"/>
      <c r="CN21" s="318"/>
      <c r="CO21" s="318"/>
      <c r="CP21" s="318"/>
      <c r="CQ21" s="318"/>
      <c r="CR21" s="318">
        <v>0</v>
      </c>
      <c r="CS21" s="318"/>
      <c r="CT21" s="318"/>
      <c r="CU21" s="318"/>
      <c r="CV21" s="318"/>
      <c r="CW21" s="318"/>
      <c r="CX21" s="318">
        <v>0</v>
      </c>
      <c r="CY21" s="318"/>
      <c r="CZ21" s="318"/>
      <c r="DA21" s="318"/>
      <c r="DB21" s="318"/>
      <c r="DC21" s="318"/>
      <c r="DD21" s="318">
        <v>0</v>
      </c>
      <c r="DE21" s="318"/>
      <c r="DF21" s="318"/>
      <c r="DG21" s="318"/>
      <c r="DH21" s="318"/>
      <c r="DI21" s="318"/>
      <c r="DJ21" s="318">
        <v>0</v>
      </c>
      <c r="DK21" s="318"/>
      <c r="DL21" s="318"/>
      <c r="DM21" s="318"/>
      <c r="DN21" s="318"/>
      <c r="DO21" s="318"/>
      <c r="DP21" s="318">
        <v>0</v>
      </c>
      <c r="DQ21" s="318"/>
      <c r="DR21" s="318"/>
      <c r="DS21" s="318"/>
      <c r="DT21" s="318"/>
      <c r="DU21" s="318"/>
      <c r="DV21" s="318">
        <v>0</v>
      </c>
      <c r="DW21" s="318"/>
      <c r="DX21" s="318"/>
      <c r="DY21" s="318"/>
      <c r="DZ21" s="318"/>
      <c r="EA21" s="318"/>
      <c r="EB21" s="318">
        <v>0</v>
      </c>
      <c r="EC21" s="318"/>
      <c r="ED21" s="318"/>
      <c r="EE21" s="318"/>
      <c r="EF21" s="318"/>
      <c r="EG21" s="318"/>
      <c r="EH21" s="318"/>
      <c r="EI21" s="318"/>
      <c r="EJ21" s="319" t="s">
        <v>273</v>
      </c>
      <c r="EK21" s="318"/>
      <c r="EL21" s="318"/>
      <c r="EM21" s="318"/>
      <c r="EN21" s="318"/>
      <c r="EO21" s="318"/>
      <c r="EP21" s="292" t="s">
        <v>37</v>
      </c>
      <c r="EQ21" s="292"/>
      <c r="ER21" s="292"/>
      <c r="ES21" s="292"/>
      <c r="ET21" s="292"/>
      <c r="EU21" s="292"/>
      <c r="EV21" s="292" t="s">
        <v>37</v>
      </c>
      <c r="EW21" s="292"/>
      <c r="EX21" s="292"/>
      <c r="EY21" s="292"/>
      <c r="EZ21" s="292"/>
      <c r="FA21" s="292" t="s">
        <v>37</v>
      </c>
      <c r="FB21" s="292"/>
      <c r="FC21" s="292"/>
      <c r="FD21" s="292"/>
      <c r="FE21" s="292"/>
      <c r="FF21" s="317">
        <v>0</v>
      </c>
      <c r="FG21" s="317"/>
      <c r="FH21" s="317"/>
      <c r="FI21" s="317"/>
      <c r="FJ21" s="317"/>
      <c r="FK21" s="317"/>
    </row>
    <row r="23" spans="35:136" s="1" customFormat="1" ht="15.75">
      <c r="AI23" s="291" t="str">
        <f>'1.1'!A27</f>
        <v>Технический директор</v>
      </c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 t="str">
        <f>'1.1'!AL27</f>
        <v>Горшков А.А.</v>
      </c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</row>
    <row r="24" spans="35:136" s="4" customFormat="1" ht="13.5" customHeight="1">
      <c r="AI24" s="90" t="s">
        <v>2</v>
      </c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 t="s">
        <v>3</v>
      </c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 t="s">
        <v>4</v>
      </c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</row>
    <row r="26" spans="1:26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167" s="5" customFormat="1" ht="28.5" customHeight="1">
      <c r="A27" s="220" t="s">
        <v>1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</row>
    <row r="28" ht="3" customHeight="1"/>
  </sheetData>
  <sheetProtection/>
  <mergeCells count="232">
    <mergeCell ref="EV19:EZ19"/>
    <mergeCell ref="FA19:FE19"/>
    <mergeCell ref="FF19:FK19"/>
    <mergeCell ref="EP19:EU19"/>
    <mergeCell ref="DP19:DU19"/>
    <mergeCell ref="DV19:EA19"/>
    <mergeCell ref="CR19:CW19"/>
    <mergeCell ref="CX19:DC19"/>
    <mergeCell ref="DD19:DI19"/>
    <mergeCell ref="DJ19:DO19"/>
    <mergeCell ref="B20:AR20"/>
    <mergeCell ref="AS20:AX20"/>
    <mergeCell ref="AY20:BD20"/>
    <mergeCell ref="BE20:BK20"/>
    <mergeCell ref="CF20:CK20"/>
    <mergeCell ref="CL20:CQ20"/>
    <mergeCell ref="AG15:AL15"/>
    <mergeCell ref="FA15:FE15"/>
    <mergeCell ref="FF15:FK15"/>
    <mergeCell ref="BZ15:CE15"/>
    <mergeCell ref="BL20:BR20"/>
    <mergeCell ref="BS20:BY20"/>
    <mergeCell ref="BZ20:CE20"/>
    <mergeCell ref="EJ19:EO19"/>
    <mergeCell ref="CF19:CK19"/>
    <mergeCell ref="CL19:CQ19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EB19:EI19"/>
    <mergeCell ref="EP18:EU18"/>
    <mergeCell ref="EV18:EZ18"/>
    <mergeCell ref="EP15:EU15"/>
    <mergeCell ref="EV15:EZ15"/>
    <mergeCell ref="EJ15:EO15"/>
    <mergeCell ref="EJ16:EO16"/>
    <mergeCell ref="EP16:EU16"/>
    <mergeCell ref="EV16:EZ16"/>
    <mergeCell ref="DV18:EA18"/>
    <mergeCell ref="CF18:CK18"/>
    <mergeCell ref="CL18:CQ18"/>
    <mergeCell ref="CR18:CW18"/>
    <mergeCell ref="CX18:DC18"/>
    <mergeCell ref="EJ18:EO18"/>
    <mergeCell ref="AS15:AX15"/>
    <mergeCell ref="AY15:BD15"/>
    <mergeCell ref="B18:AR18"/>
    <mergeCell ref="AS18:AX18"/>
    <mergeCell ref="EB18:EI18"/>
    <mergeCell ref="DP15:DU15"/>
    <mergeCell ref="DV15:EA15"/>
    <mergeCell ref="DJ15:DO15"/>
    <mergeCell ref="EB15:EI15"/>
    <mergeCell ref="DD18:DI18"/>
    <mergeCell ref="EP14:EU14"/>
    <mergeCell ref="EP17:EU17"/>
    <mergeCell ref="EV17:EZ17"/>
    <mergeCell ref="DD17:DI17"/>
    <mergeCell ref="DJ17:DO17"/>
    <mergeCell ref="DP17:DU17"/>
    <mergeCell ref="DV17:EA17"/>
    <mergeCell ref="DV14:EA14"/>
    <mergeCell ref="DJ14:DO14"/>
    <mergeCell ref="EB14:EI14"/>
    <mergeCell ref="EB17:EI17"/>
    <mergeCell ref="EJ17:EO17"/>
    <mergeCell ref="AY18:BD18"/>
    <mergeCell ref="BE18:BK18"/>
    <mergeCell ref="FA17:FE17"/>
    <mergeCell ref="BL18:BR18"/>
    <mergeCell ref="BS18:BY18"/>
    <mergeCell ref="BZ18:CE18"/>
    <mergeCell ref="DJ18:DO18"/>
    <mergeCell ref="DP18:DU18"/>
    <mergeCell ref="B17:AR17"/>
    <mergeCell ref="EV14:EZ14"/>
    <mergeCell ref="FA14:FE14"/>
    <mergeCell ref="FF14:FK14"/>
    <mergeCell ref="CF15:CK15"/>
    <mergeCell ref="CR15:CW15"/>
    <mergeCell ref="CX17:DC17"/>
    <mergeCell ref="G14:L14"/>
    <mergeCell ref="M14:R14"/>
    <mergeCell ref="CX15:DC15"/>
    <mergeCell ref="S14:Z14"/>
    <mergeCell ref="AA14:AF14"/>
    <mergeCell ref="AG14:AL14"/>
    <mergeCell ref="AS14:AX14"/>
    <mergeCell ref="AY14:BD14"/>
    <mergeCell ref="CF14:CK14"/>
    <mergeCell ref="FF16:FK16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FF17:FK17"/>
    <mergeCell ref="CR17:CW17"/>
    <mergeCell ref="CX16:DC16"/>
    <mergeCell ref="DD16:DI16"/>
    <mergeCell ref="CX14:DC14"/>
    <mergeCell ref="CX13:DC13"/>
    <mergeCell ref="FA16:FE16"/>
    <mergeCell ref="DJ16:DO16"/>
    <mergeCell ref="DP16:DU16"/>
    <mergeCell ref="DV16:EA16"/>
    <mergeCell ref="EB16:EI16"/>
    <mergeCell ref="DP14:DU14"/>
    <mergeCell ref="BS16:BY16"/>
    <mergeCell ref="BZ16:CE16"/>
    <mergeCell ref="CF16:CK16"/>
    <mergeCell ref="CL16:CQ16"/>
    <mergeCell ref="CF13:CK13"/>
    <mergeCell ref="CR16:CW16"/>
    <mergeCell ref="CR14:CW14"/>
    <mergeCell ref="AG16:AL16"/>
    <mergeCell ref="AM16:AR16"/>
    <mergeCell ref="AS16:AX16"/>
    <mergeCell ref="AY16:BD16"/>
    <mergeCell ref="BE16:BK16"/>
    <mergeCell ref="BL16:BR16"/>
    <mergeCell ref="A15:F15"/>
    <mergeCell ref="A16:F16"/>
    <mergeCell ref="G16:L16"/>
    <mergeCell ref="M16:R16"/>
    <mergeCell ref="S16:Z16"/>
    <mergeCell ref="AA16:AF16"/>
    <mergeCell ref="G15:L15"/>
    <mergeCell ref="M15:R15"/>
    <mergeCell ref="AA15:AF15"/>
    <mergeCell ref="S15:Z15"/>
    <mergeCell ref="A10:BD10"/>
    <mergeCell ref="AM14:AR14"/>
    <mergeCell ref="AG11:AL13"/>
    <mergeCell ref="AA11:AF13"/>
    <mergeCell ref="S11:Z13"/>
    <mergeCell ref="M11:R13"/>
    <mergeCell ref="G11:L13"/>
    <mergeCell ref="A11:F13"/>
    <mergeCell ref="A14:F14"/>
    <mergeCell ref="AS11:AX13"/>
    <mergeCell ref="AM11:AR13"/>
    <mergeCell ref="BL15:BR15"/>
    <mergeCell ref="BS14:BY14"/>
    <mergeCell ref="BS15:BY15"/>
    <mergeCell ref="BL11:BR13"/>
    <mergeCell ref="BE14:BK14"/>
    <mergeCell ref="BE15:BK15"/>
    <mergeCell ref="BE11:BK13"/>
    <mergeCell ref="AY11:BD13"/>
    <mergeCell ref="AM15:AR15"/>
    <mergeCell ref="BZ11:EA11"/>
    <mergeCell ref="CL13:CQ13"/>
    <mergeCell ref="CL14:CQ14"/>
    <mergeCell ref="CL15:CQ15"/>
    <mergeCell ref="DD13:DI13"/>
    <mergeCell ref="DD14:DI14"/>
    <mergeCell ref="DD15:DI15"/>
    <mergeCell ref="DJ13:DO13"/>
    <mergeCell ref="CR13:CW13"/>
    <mergeCell ref="DP13:DU13"/>
    <mergeCell ref="BE10:EI10"/>
    <mergeCell ref="EJ14:EO14"/>
    <mergeCell ref="EB11:EI13"/>
    <mergeCell ref="DV12:EA13"/>
    <mergeCell ref="BZ12:CE13"/>
    <mergeCell ref="BS11:BY13"/>
    <mergeCell ref="CX12:DU12"/>
    <mergeCell ref="BZ14:CE14"/>
    <mergeCell ref="BL14:BR14"/>
    <mergeCell ref="CF12:CW12"/>
    <mergeCell ref="BZ21:CE21"/>
    <mergeCell ref="CF21:CK21"/>
    <mergeCell ref="EB20:EI20"/>
    <mergeCell ref="EJ20:EO20"/>
    <mergeCell ref="EP20:EU20"/>
    <mergeCell ref="EV20:EZ20"/>
    <mergeCell ref="DD20:DI20"/>
    <mergeCell ref="DJ20:DO20"/>
    <mergeCell ref="DP20:DU20"/>
    <mergeCell ref="DV20:EA20"/>
    <mergeCell ref="B21:AR21"/>
    <mergeCell ref="AS21:AX21"/>
    <mergeCell ref="AY21:BD21"/>
    <mergeCell ref="BE21:BK21"/>
    <mergeCell ref="BL21:BR21"/>
    <mergeCell ref="BS21:BY21"/>
    <mergeCell ref="CL21:CQ21"/>
    <mergeCell ref="CR21:CW21"/>
    <mergeCell ref="CX21:DC21"/>
    <mergeCell ref="DD21:DI21"/>
    <mergeCell ref="FA20:FE20"/>
    <mergeCell ref="FF20:FK20"/>
    <mergeCell ref="CR20:CW20"/>
    <mergeCell ref="CX20:DC20"/>
    <mergeCell ref="DJ21:DO21"/>
    <mergeCell ref="EV21:EZ21"/>
    <mergeCell ref="FA21:FE21"/>
    <mergeCell ref="FF21:FK21"/>
    <mergeCell ref="DP21:DU21"/>
    <mergeCell ref="DV21:EA21"/>
    <mergeCell ref="EB21:EI21"/>
    <mergeCell ref="EJ21:EO21"/>
    <mergeCell ref="CW5:DG5"/>
    <mergeCell ref="EJ10:EO13"/>
    <mergeCell ref="CD5:CN5"/>
    <mergeCell ref="A4:FK4"/>
    <mergeCell ref="CO5:CV5"/>
    <mergeCell ref="EP10:FE11"/>
    <mergeCell ref="FF10:FK13"/>
    <mergeCell ref="FA12:FE13"/>
    <mergeCell ref="EV12:EZ13"/>
    <mergeCell ref="EP12:EU13"/>
    <mergeCell ref="A27:FK27"/>
    <mergeCell ref="AP7:DV7"/>
    <mergeCell ref="AP8:DV8"/>
    <mergeCell ref="AI23:BS23"/>
    <mergeCell ref="BT23:DD23"/>
    <mergeCell ref="DE23:EF23"/>
    <mergeCell ref="AI24:BS24"/>
    <mergeCell ref="BT24:DD24"/>
    <mergeCell ref="DE24:EF24"/>
    <mergeCell ref="EP21:EU2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BY8" sqref="BY8:CZ8"/>
    </sheetView>
  </sheetViews>
  <sheetFormatPr defaultColWidth="0.875" defaultRowHeight="12.75"/>
  <cols>
    <col min="1" max="16384" width="0.875" style="12" customWidth="1"/>
  </cols>
  <sheetData>
    <row r="1" s="1" customFormat="1" ht="15.75">
      <c r="CZ1" s="3" t="s">
        <v>0</v>
      </c>
    </row>
    <row r="2" s="1" customFormat="1" ht="15.75"/>
    <row r="3" spans="1:104" s="1" customFormat="1" ht="31.5" customHeight="1">
      <c r="A3" s="116" t="s">
        <v>85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</row>
    <row r="4" spans="6:99" ht="15.75">
      <c r="F4" s="89" t="str">
        <f>'1.1'!F6</f>
        <v>Филиал ООО "ЭнергоХолдинг" по РК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</row>
    <row r="5" spans="6:99" s="2" customFormat="1" ht="15" customHeight="1">
      <c r="F5" s="90" t="s">
        <v>51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</row>
    <row r="6" ht="21" customHeight="1"/>
    <row r="7" spans="1:104" s="15" customFormat="1" ht="15">
      <c r="A7" s="21"/>
      <c r="B7" s="114" t="s">
        <v>84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7" t="s">
        <v>305</v>
      </c>
      <c r="AO7" s="117"/>
      <c r="AP7" s="117"/>
      <c r="AQ7" s="117"/>
      <c r="AR7" s="117"/>
      <c r="AS7" s="117"/>
      <c r="AT7" s="117"/>
      <c r="AU7" s="117"/>
      <c r="AV7" s="20" t="s">
        <v>83</v>
      </c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19"/>
      <c r="BK7" s="26"/>
      <c r="BL7" s="114" t="s">
        <v>82</v>
      </c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5"/>
    </row>
    <row r="8" spans="1:104" ht="15">
      <c r="A8" s="25"/>
      <c r="B8" s="12" t="s">
        <v>81</v>
      </c>
      <c r="BJ8" s="24"/>
      <c r="BK8" s="23"/>
      <c r="BL8" s="101" t="s">
        <v>80</v>
      </c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8">
        <f>'1.1'!BG23</f>
        <v>181</v>
      </c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9"/>
    </row>
    <row r="9" spans="1:104" s="15" customFormat="1" ht="19.5" customHeight="1">
      <c r="A9" s="22"/>
      <c r="B9" s="102" t="s">
        <v>79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3"/>
      <c r="BK9" s="21"/>
      <c r="BL9" s="114" t="s">
        <v>78</v>
      </c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5"/>
    </row>
    <row r="10" spans="1:104" s="15" customFormat="1" ht="14.25" customHeight="1">
      <c r="A10" s="17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5"/>
      <c r="BK10" s="18"/>
      <c r="BL10" s="106">
        <f>'1.1'!AC23</f>
        <v>2.92</v>
      </c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7"/>
    </row>
    <row r="11" spans="1:104" s="15" customFormat="1" ht="32.25" customHeight="1">
      <c r="A11" s="17"/>
      <c r="B11" s="110" t="s">
        <v>77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1"/>
      <c r="BK11" s="16"/>
      <c r="BL11" s="112">
        <f>BL10/BY8</f>
        <v>0.01613259668508287</v>
      </c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3"/>
    </row>
    <row r="15" spans="1:104" s="1" customFormat="1" ht="32.25" customHeight="1">
      <c r="A15" s="96" t="str">
        <f>'1.1'!A27</f>
        <v>Технический директор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5" t="str">
        <f>'1.1'!AL27</f>
        <v>Горшков А.А.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</row>
    <row r="16" spans="1:104" s="4" customFormat="1" ht="13.5" customHeight="1">
      <c r="A16" s="90" t="s">
        <v>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 t="s">
        <v>3</v>
      </c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 t="s">
        <v>4</v>
      </c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</row>
    <row r="17" ht="3" customHeight="1"/>
  </sheetData>
  <sheetProtection/>
  <mergeCells count="19">
    <mergeCell ref="BY8:CZ8"/>
    <mergeCell ref="B11:BJ11"/>
    <mergeCell ref="BL11:CZ11"/>
    <mergeCell ref="BL9:CZ9"/>
    <mergeCell ref="A3:CZ3"/>
    <mergeCell ref="B7:AM7"/>
    <mergeCell ref="AN7:AU7"/>
    <mergeCell ref="BL7:CZ7"/>
    <mergeCell ref="F4:CU4"/>
    <mergeCell ref="A16:AK16"/>
    <mergeCell ref="AL16:BV16"/>
    <mergeCell ref="BW16:CZ16"/>
    <mergeCell ref="F5:CU5"/>
    <mergeCell ref="A15:AK15"/>
    <mergeCell ref="AL15:BV15"/>
    <mergeCell ref="BW15:CZ15"/>
    <mergeCell ref="BL8:BX8"/>
    <mergeCell ref="B9:BJ10"/>
    <mergeCell ref="BL10:CZ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19"/>
  <sheetViews>
    <sheetView view="pageBreakPreview" zoomScaleSheetLayoutView="100" zoomScalePageLayoutView="0" workbookViewId="0" topLeftCell="A1">
      <selection activeCell="BE14" sqref="BE14:CZ14"/>
    </sheetView>
  </sheetViews>
  <sheetFormatPr defaultColWidth="0.875" defaultRowHeight="12.75"/>
  <cols>
    <col min="1" max="106" width="0.875" style="12" customWidth="1"/>
    <col min="107" max="107" width="51.625" style="12" customWidth="1"/>
    <col min="108" max="16384" width="0.875" style="12" customWidth="1"/>
  </cols>
  <sheetData>
    <row r="1" s="1" customFormat="1" ht="6" customHeight="1">
      <c r="CZ1" s="3"/>
    </row>
    <row r="2" s="5" customFormat="1" ht="11.25" customHeight="1">
      <c r="CZ2" s="11" t="s">
        <v>56</v>
      </c>
    </row>
    <row r="3" s="1" customFormat="1" ht="15.75"/>
    <row r="4" spans="1:104" s="1" customFormat="1" ht="46.5" customHeight="1">
      <c r="A4" s="116" t="s">
        <v>95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</row>
    <row r="5" spans="6:99" ht="15.75">
      <c r="F5" s="89" t="str">
        <f>'1.1'!F6</f>
        <v>Филиал ООО "ЭнергоХолдинг" по РК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6:99" s="2" customFormat="1" ht="15" customHeight="1">
      <c r="F6" s="90" t="s">
        <v>51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8" spans="1:104" s="27" customFormat="1" ht="31.5" customHeight="1">
      <c r="A8" s="134" t="s">
        <v>94</v>
      </c>
      <c r="B8" s="135"/>
      <c r="C8" s="135"/>
      <c r="D8" s="135"/>
      <c r="E8" s="135"/>
      <c r="F8" s="135"/>
      <c r="G8" s="135"/>
      <c r="H8" s="136" t="s">
        <v>93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8"/>
      <c r="BE8" s="136" t="s">
        <v>92</v>
      </c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8"/>
    </row>
    <row r="9" spans="1:104" s="15" customFormat="1" ht="31.5" customHeight="1">
      <c r="A9" s="121" t="s">
        <v>46</v>
      </c>
      <c r="B9" s="122"/>
      <c r="C9" s="122"/>
      <c r="D9" s="122"/>
      <c r="E9" s="122"/>
      <c r="F9" s="122"/>
      <c r="G9" s="123"/>
      <c r="H9" s="127"/>
      <c r="I9" s="129" t="s">
        <v>91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30"/>
      <c r="BE9" s="118" t="s">
        <v>90</v>
      </c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20"/>
    </row>
    <row r="10" spans="1:104" s="15" customFormat="1" ht="28.5" customHeight="1">
      <c r="A10" s="124"/>
      <c r="B10" s="125"/>
      <c r="C10" s="125"/>
      <c r="D10" s="125"/>
      <c r="E10" s="125"/>
      <c r="F10" s="125"/>
      <c r="G10" s="126"/>
      <c r="H10" s="128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2"/>
      <c r="BE10" s="139">
        <f>'1.1'!BG22</f>
        <v>178</v>
      </c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1"/>
    </row>
    <row r="11" spans="1:104" s="15" customFormat="1" ht="119.25" customHeight="1">
      <c r="A11" s="121" t="s">
        <v>70</v>
      </c>
      <c r="B11" s="122"/>
      <c r="C11" s="122"/>
      <c r="D11" s="122"/>
      <c r="E11" s="122"/>
      <c r="F11" s="122"/>
      <c r="G11" s="123"/>
      <c r="H11" s="127"/>
      <c r="I11" s="129" t="s">
        <v>89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30"/>
      <c r="BE11" s="118" t="s">
        <v>88</v>
      </c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20"/>
    </row>
    <row r="12" spans="1:104" s="15" customFormat="1" ht="15">
      <c r="A12" s="124"/>
      <c r="B12" s="125"/>
      <c r="C12" s="125"/>
      <c r="D12" s="125"/>
      <c r="E12" s="125"/>
      <c r="F12" s="125"/>
      <c r="G12" s="126"/>
      <c r="H12" s="128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2"/>
      <c r="BE12" s="142">
        <f>('8.1'!AY17*'8.1'!BZ17)/BE10</f>
        <v>0.04921348314606742</v>
      </c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</row>
    <row r="13" spans="1:107" s="15" customFormat="1" ht="105.75" customHeight="1">
      <c r="A13" s="121" t="s">
        <v>69</v>
      </c>
      <c r="B13" s="122"/>
      <c r="C13" s="122"/>
      <c r="D13" s="122"/>
      <c r="E13" s="122"/>
      <c r="F13" s="122"/>
      <c r="G13" s="123"/>
      <c r="H13" s="127"/>
      <c r="I13" s="129" t="s">
        <v>87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30"/>
      <c r="BE13" s="118" t="s">
        <v>86</v>
      </c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20"/>
      <c r="DC13" s="33"/>
    </row>
    <row r="14" spans="1:104" s="15" customFormat="1" ht="15">
      <c r="A14" s="124"/>
      <c r="B14" s="125"/>
      <c r="C14" s="125"/>
      <c r="D14" s="125"/>
      <c r="E14" s="125"/>
      <c r="F14" s="125"/>
      <c r="G14" s="126"/>
      <c r="H14" s="12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2"/>
      <c r="BE14" s="133">
        <f>'8.1'!BZ17/BE10</f>
        <v>0.016853932584269662</v>
      </c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</row>
    <row r="18" spans="1:104" s="1" customFormat="1" ht="30" customHeight="1">
      <c r="A18" s="96" t="str">
        <f>'1.1'!A27</f>
        <v>Технический директор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5" t="str">
        <f>'1.1'!AL27</f>
        <v>Горшков А.А.</v>
      </c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</row>
    <row r="19" spans="1:104" s="4" customFormat="1" ht="13.5" customHeight="1">
      <c r="A19" s="90" t="s">
        <v>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 t="s">
        <v>3</v>
      </c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 t="s">
        <v>4</v>
      </c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</row>
    <row r="20" ht="3" customHeight="1"/>
  </sheetData>
  <sheetProtection/>
  <mergeCells count="27">
    <mergeCell ref="AL18:BV18"/>
    <mergeCell ref="BW18:CZ18"/>
    <mergeCell ref="A4:CZ4"/>
    <mergeCell ref="BE10:CZ10"/>
    <mergeCell ref="A11:G12"/>
    <mergeCell ref="H11:H12"/>
    <mergeCell ref="I11:BD12"/>
    <mergeCell ref="F5:CU5"/>
    <mergeCell ref="F6:CU6"/>
    <mergeCell ref="BE12:CZ12"/>
    <mergeCell ref="A8:G8"/>
    <mergeCell ref="H8:BD8"/>
    <mergeCell ref="BE8:CZ8"/>
    <mergeCell ref="A9:G10"/>
    <mergeCell ref="H9:H10"/>
    <mergeCell ref="I9:BD10"/>
    <mergeCell ref="BE9:CZ9"/>
    <mergeCell ref="A19:AK19"/>
    <mergeCell ref="AL19:BV19"/>
    <mergeCell ref="BW19:CZ19"/>
    <mergeCell ref="BE11:CZ11"/>
    <mergeCell ref="A13:G14"/>
    <mergeCell ref="H13:H14"/>
    <mergeCell ref="I13:BD14"/>
    <mergeCell ref="BE13:CZ13"/>
    <mergeCell ref="BE14:CZ14"/>
    <mergeCell ref="A18:AK1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Z19"/>
  <sheetViews>
    <sheetView view="pageBreakPreview" zoomScaleSheetLayoutView="100" zoomScalePageLayoutView="0" workbookViewId="0" topLeftCell="A1">
      <selection activeCell="DV12" sqref="DV12"/>
    </sheetView>
  </sheetViews>
  <sheetFormatPr defaultColWidth="0.875" defaultRowHeight="12.75"/>
  <cols>
    <col min="1" max="22" width="0.875" style="12" customWidth="1"/>
    <col min="23" max="23" width="8.125" style="12" customWidth="1"/>
    <col min="24" max="16384" width="0.875" style="12" customWidth="1"/>
  </cols>
  <sheetData>
    <row r="1" s="1" customFormat="1" ht="15.75"/>
    <row r="2" spans="1:104" s="1" customFormat="1" ht="81.75" customHeight="1">
      <c r="A2" s="116" t="s">
        <v>105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</row>
    <row r="3" spans="6:99" ht="15.75">
      <c r="F3" s="95" t="str">
        <f>'1.1'!F6</f>
        <v>Филиал ООО "ЭнергоХолдинг" по РК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6:99" s="2" customFormat="1" ht="15" customHeight="1">
      <c r="F4" s="90" t="s">
        <v>51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</row>
    <row r="6" spans="1:104" s="15" customFormat="1" ht="30.75" customHeight="1">
      <c r="A6" s="136" t="s">
        <v>104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8"/>
      <c r="Y6" s="136" t="s">
        <v>103</v>
      </c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8"/>
      <c r="AS6" s="136" t="s">
        <v>102</v>
      </c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8"/>
      <c r="BM6" s="151" t="s">
        <v>101</v>
      </c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3"/>
    </row>
    <row r="7" spans="1:104" s="15" customFormat="1" ht="30.75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147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9"/>
      <c r="AS7" s="147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9"/>
      <c r="BM7" s="150" t="s">
        <v>274</v>
      </c>
      <c r="BN7" s="150"/>
      <c r="BO7" s="150"/>
      <c r="BP7" s="150"/>
      <c r="BQ7" s="150"/>
      <c r="BR7" s="150"/>
      <c r="BS7" s="150"/>
      <c r="BT7" s="150"/>
      <c r="BU7" s="150" t="s">
        <v>275</v>
      </c>
      <c r="BV7" s="150"/>
      <c r="BW7" s="150"/>
      <c r="BX7" s="150"/>
      <c r="BY7" s="150"/>
      <c r="BZ7" s="150"/>
      <c r="CA7" s="150"/>
      <c r="CB7" s="150"/>
      <c r="CC7" s="150" t="s">
        <v>276</v>
      </c>
      <c r="CD7" s="150"/>
      <c r="CE7" s="150"/>
      <c r="CF7" s="150"/>
      <c r="CG7" s="150"/>
      <c r="CH7" s="150"/>
      <c r="CI7" s="150"/>
      <c r="CJ7" s="150"/>
      <c r="CK7" s="150" t="s">
        <v>277</v>
      </c>
      <c r="CL7" s="150"/>
      <c r="CM7" s="150"/>
      <c r="CN7" s="150"/>
      <c r="CO7" s="150"/>
      <c r="CP7" s="150"/>
      <c r="CQ7" s="150"/>
      <c r="CR7" s="150"/>
      <c r="CS7" s="150" t="s">
        <v>278</v>
      </c>
      <c r="CT7" s="150"/>
      <c r="CU7" s="150"/>
      <c r="CV7" s="150"/>
      <c r="CW7" s="150"/>
      <c r="CX7" s="150"/>
      <c r="CY7" s="150"/>
      <c r="CZ7" s="150"/>
    </row>
    <row r="8" spans="1:104" ht="81" customHeight="1">
      <c r="A8" s="30"/>
      <c r="B8" s="143" t="s">
        <v>100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4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35">
        <f>'1.3'!BE12</f>
        <v>0.04921348314606742</v>
      </c>
      <c r="BN8" s="135"/>
      <c r="BO8" s="135"/>
      <c r="BP8" s="135"/>
      <c r="BQ8" s="135"/>
      <c r="BR8" s="135"/>
      <c r="BS8" s="135"/>
      <c r="BT8" s="135"/>
      <c r="BU8" s="135">
        <f>BM8</f>
        <v>0.04921348314606742</v>
      </c>
      <c r="BV8" s="135"/>
      <c r="BW8" s="135"/>
      <c r="BX8" s="135"/>
      <c r="BY8" s="135"/>
      <c r="BZ8" s="135"/>
      <c r="CA8" s="135"/>
      <c r="CB8" s="135"/>
      <c r="CC8" s="135">
        <f>BU8</f>
        <v>0.04921348314606742</v>
      </c>
      <c r="CD8" s="135"/>
      <c r="CE8" s="135"/>
      <c r="CF8" s="135"/>
      <c r="CG8" s="135"/>
      <c r="CH8" s="135"/>
      <c r="CI8" s="135"/>
      <c r="CJ8" s="135"/>
      <c r="CK8" s="135">
        <f>CC8</f>
        <v>0.04921348314606742</v>
      </c>
      <c r="CL8" s="135"/>
      <c r="CM8" s="135"/>
      <c r="CN8" s="135"/>
      <c r="CO8" s="135"/>
      <c r="CP8" s="135"/>
      <c r="CQ8" s="135"/>
      <c r="CR8" s="135"/>
      <c r="CS8" s="135">
        <f>CK8</f>
        <v>0.04921348314606742</v>
      </c>
      <c r="CT8" s="135"/>
      <c r="CU8" s="135"/>
      <c r="CV8" s="135"/>
      <c r="CW8" s="135"/>
      <c r="CX8" s="135"/>
      <c r="CY8" s="135"/>
      <c r="CZ8" s="135"/>
    </row>
    <row r="9" spans="1:104" ht="68.25" customHeight="1">
      <c r="A9" s="30"/>
      <c r="B9" s="143" t="s">
        <v>99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6">
        <f>'1.3'!BE14</f>
        <v>0.016853932584269662</v>
      </c>
      <c r="BN9" s="146"/>
      <c r="BO9" s="146"/>
      <c r="BP9" s="146"/>
      <c r="BQ9" s="146"/>
      <c r="BR9" s="146"/>
      <c r="BS9" s="146"/>
      <c r="BT9" s="146"/>
      <c r="BU9" s="146">
        <f>BM9</f>
        <v>0.016853932584269662</v>
      </c>
      <c r="BV9" s="135"/>
      <c r="BW9" s="135"/>
      <c r="BX9" s="135"/>
      <c r="BY9" s="135"/>
      <c r="BZ9" s="135"/>
      <c r="CA9" s="135"/>
      <c r="CB9" s="135"/>
      <c r="CC9" s="146">
        <f>BU9</f>
        <v>0.016853932584269662</v>
      </c>
      <c r="CD9" s="135"/>
      <c r="CE9" s="135"/>
      <c r="CF9" s="135"/>
      <c r="CG9" s="135"/>
      <c r="CH9" s="135"/>
      <c r="CI9" s="135"/>
      <c r="CJ9" s="135"/>
      <c r="CK9" s="146">
        <f>CC9</f>
        <v>0.016853932584269662</v>
      </c>
      <c r="CL9" s="135"/>
      <c r="CM9" s="135"/>
      <c r="CN9" s="135"/>
      <c r="CO9" s="135"/>
      <c r="CP9" s="135"/>
      <c r="CQ9" s="135"/>
      <c r="CR9" s="135"/>
      <c r="CS9" s="146">
        <f>CK9</f>
        <v>0.016853932584269662</v>
      </c>
      <c r="CT9" s="135"/>
      <c r="CU9" s="135"/>
      <c r="CV9" s="135"/>
      <c r="CW9" s="135"/>
      <c r="CX9" s="135"/>
      <c r="CY9" s="135"/>
      <c r="CZ9" s="135"/>
    </row>
    <row r="10" spans="1:104" ht="76.5" customHeight="1">
      <c r="A10" s="30"/>
      <c r="B10" s="143" t="s">
        <v>98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4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56">
        <f>0.4*'3.1'!CA12+0.4*'3.2'!CA12+0.2*'3.3'!CA14</f>
        <v>1</v>
      </c>
      <c r="BN10" s="156"/>
      <c r="BO10" s="156"/>
      <c r="BP10" s="156"/>
      <c r="BQ10" s="156"/>
      <c r="BR10" s="156"/>
      <c r="BS10" s="156"/>
      <c r="BT10" s="156"/>
      <c r="BU10" s="146">
        <f>BM10*(1-0.015)</f>
        <v>0.985</v>
      </c>
      <c r="BV10" s="146"/>
      <c r="BW10" s="146"/>
      <c r="BX10" s="146"/>
      <c r="BY10" s="146"/>
      <c r="BZ10" s="146"/>
      <c r="CA10" s="146"/>
      <c r="CB10" s="146"/>
      <c r="CC10" s="146">
        <f>BU10*(1-0.015)</f>
        <v>0.970225</v>
      </c>
      <c r="CD10" s="146"/>
      <c r="CE10" s="146"/>
      <c r="CF10" s="146"/>
      <c r="CG10" s="146"/>
      <c r="CH10" s="146"/>
      <c r="CI10" s="146"/>
      <c r="CJ10" s="146"/>
      <c r="CK10" s="146">
        <f>CC10*(1-0.015)</f>
        <v>0.955671625</v>
      </c>
      <c r="CL10" s="146"/>
      <c r="CM10" s="146"/>
      <c r="CN10" s="146"/>
      <c r="CO10" s="146"/>
      <c r="CP10" s="146"/>
      <c r="CQ10" s="146"/>
      <c r="CR10" s="146"/>
      <c r="CS10" s="146">
        <f>CK10*(1-0.015)</f>
        <v>0.941336550625</v>
      </c>
      <c r="CT10" s="146"/>
      <c r="CU10" s="146"/>
      <c r="CV10" s="146"/>
      <c r="CW10" s="146"/>
      <c r="CX10" s="146"/>
      <c r="CY10" s="146"/>
      <c r="CZ10" s="146"/>
    </row>
    <row r="11" spans="1:26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104" s="1" customFormat="1" ht="15.75">
      <c r="A14" s="95" t="str">
        <f>'1.1'!A27:AK27</f>
        <v>Технический директор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 t="str">
        <f>'1.1'!AL27:BV27</f>
        <v>Горшков А.А.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</row>
    <row r="15" spans="1:104" s="4" customFormat="1" ht="13.5" customHeight="1">
      <c r="A15" s="90" t="s">
        <v>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 t="s">
        <v>3</v>
      </c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 t="s">
        <v>4</v>
      </c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</row>
    <row r="16" spans="1:26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104" s="5" customFormat="1" ht="27.75" customHeight="1">
      <c r="A18" s="154" t="s">
        <v>97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</row>
    <row r="19" ht="15">
      <c r="A19" s="28" t="s">
        <v>96</v>
      </c>
    </row>
  </sheetData>
  <sheetProtection/>
  <mergeCells count="43">
    <mergeCell ref="A15:AK15"/>
    <mergeCell ref="AL15:BV15"/>
    <mergeCell ref="BW15:CZ15"/>
    <mergeCell ref="B10:X10"/>
    <mergeCell ref="A14:AK14"/>
    <mergeCell ref="BM10:BT10"/>
    <mergeCell ref="CS8:CZ8"/>
    <mergeCell ref="BU8:CB8"/>
    <mergeCell ref="CS7:CZ7"/>
    <mergeCell ref="CC8:CJ8"/>
    <mergeCell ref="CK8:CR8"/>
    <mergeCell ref="BU7:CB7"/>
    <mergeCell ref="CC7:CJ7"/>
    <mergeCell ref="CK7:CR7"/>
    <mergeCell ref="A18:CZ18"/>
    <mergeCell ref="AL14:BV14"/>
    <mergeCell ref="BW14:CZ14"/>
    <mergeCell ref="CK10:CR10"/>
    <mergeCell ref="CS10:CZ10"/>
    <mergeCell ref="CK9:CR9"/>
    <mergeCell ref="CC10:CJ10"/>
    <mergeCell ref="CS9:CZ9"/>
    <mergeCell ref="BM9:BT9"/>
    <mergeCell ref="AS9:BL9"/>
    <mergeCell ref="CC9:CJ9"/>
    <mergeCell ref="Y10:AR10"/>
    <mergeCell ref="A2:CZ2"/>
    <mergeCell ref="F3:CU3"/>
    <mergeCell ref="F4:CU4"/>
    <mergeCell ref="Y6:AR7"/>
    <mergeCell ref="AS6:BL7"/>
    <mergeCell ref="A6:X7"/>
    <mergeCell ref="BM7:BT7"/>
    <mergeCell ref="BM6:CZ6"/>
    <mergeCell ref="B8:X8"/>
    <mergeCell ref="Y9:AR9"/>
    <mergeCell ref="BM8:BT8"/>
    <mergeCell ref="B9:X9"/>
    <mergeCell ref="BU9:CB9"/>
    <mergeCell ref="AS10:BL10"/>
    <mergeCell ref="BU10:CB10"/>
    <mergeCell ref="Y8:AR8"/>
    <mergeCell ref="AS8:BL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0" zoomScaleSheetLayoutView="80" zoomScalePageLayoutView="0" workbookViewId="0" topLeftCell="A4">
      <selection activeCell="D13" sqref="D13"/>
    </sheetView>
  </sheetViews>
  <sheetFormatPr defaultColWidth="9.00390625" defaultRowHeight="12.75"/>
  <cols>
    <col min="1" max="1" width="4.75390625" style="0" customWidth="1"/>
    <col min="2" max="2" width="41.25390625" style="0" customWidth="1"/>
    <col min="3" max="3" width="30.125" style="0" customWidth="1"/>
    <col min="4" max="4" width="32.625" style="0" customWidth="1"/>
  </cols>
  <sheetData>
    <row r="1" spans="1:5" ht="27.75" customHeight="1">
      <c r="A1" s="157" t="s">
        <v>279</v>
      </c>
      <c r="B1" s="157"/>
      <c r="C1" s="157"/>
      <c r="D1" s="157"/>
      <c r="E1" s="61"/>
    </row>
    <row r="2" spans="1:5" ht="15" customHeight="1">
      <c r="A2" s="158" t="s">
        <v>280</v>
      </c>
      <c r="B2" s="158"/>
      <c r="C2" s="158"/>
      <c r="D2" s="158"/>
      <c r="E2" s="62"/>
    </row>
    <row r="3" spans="1:5" ht="24.75" customHeight="1">
      <c r="A3" s="158" t="s">
        <v>281</v>
      </c>
      <c r="B3" s="158"/>
      <c r="C3" s="158"/>
      <c r="D3" s="158"/>
      <c r="E3" s="62"/>
    </row>
    <row r="4" spans="1:5" ht="24.75" customHeight="1">
      <c r="A4" s="60"/>
      <c r="B4" s="60"/>
      <c r="C4" s="60"/>
      <c r="D4" s="60"/>
      <c r="E4" s="62"/>
    </row>
    <row r="5" spans="1:5" ht="21.75" customHeight="1">
      <c r="A5" s="159" t="str">
        <f>'1.1'!F6</f>
        <v>Филиал ООО "ЭнергоХолдинг" по РК</v>
      </c>
      <c r="B5" s="159"/>
      <c r="C5" s="159"/>
      <c r="D5" s="159"/>
      <c r="E5" s="62"/>
    </row>
    <row r="6" spans="1:5" ht="25.5" customHeight="1" thickBot="1">
      <c r="A6" s="160" t="s">
        <v>282</v>
      </c>
      <c r="B6" s="160"/>
      <c r="C6" s="160"/>
      <c r="D6" s="160"/>
      <c r="E6" s="61"/>
    </row>
    <row r="7" spans="1:4" ht="95.25" thickBot="1">
      <c r="A7" s="63" t="s">
        <v>283</v>
      </c>
      <c r="B7" s="63" t="s">
        <v>284</v>
      </c>
      <c r="C7" s="63" t="s">
        <v>285</v>
      </c>
      <c r="D7" s="63" t="s">
        <v>286</v>
      </c>
    </row>
    <row r="8" spans="1:4" ht="51" customHeight="1" thickBot="1">
      <c r="A8" s="64">
        <v>1</v>
      </c>
      <c r="B8" s="64" t="s">
        <v>287</v>
      </c>
      <c r="C8" s="64"/>
      <c r="D8" s="67">
        <v>40.99289999999999</v>
      </c>
    </row>
    <row r="9" spans="1:4" ht="45.75" customHeight="1" thickBot="1">
      <c r="A9" s="65" t="s">
        <v>299</v>
      </c>
      <c r="B9" s="64" t="s">
        <v>288</v>
      </c>
      <c r="C9" s="64"/>
      <c r="D9" s="67">
        <v>17.6485</v>
      </c>
    </row>
    <row r="10" spans="1:4" ht="90.75" customHeight="1" thickBot="1">
      <c r="A10" s="64">
        <v>2</v>
      </c>
      <c r="B10" s="64" t="s">
        <v>289</v>
      </c>
      <c r="C10" s="63" t="s">
        <v>290</v>
      </c>
      <c r="D10" s="74">
        <f>D9/D8</f>
        <v>0.43052577397549335</v>
      </c>
    </row>
    <row r="11" spans="1:4" ht="63.75" thickBot="1">
      <c r="A11" s="64">
        <v>3</v>
      </c>
      <c r="B11" s="64" t="s">
        <v>291</v>
      </c>
      <c r="C11" s="63" t="s">
        <v>292</v>
      </c>
      <c r="D11" s="75">
        <f>'1.1'!BG23</f>
        <v>181</v>
      </c>
    </row>
    <row r="12" spans="1:4" ht="30.75" thickBot="1">
      <c r="A12" s="64">
        <v>4</v>
      </c>
      <c r="B12" s="64" t="s">
        <v>293</v>
      </c>
      <c r="C12" s="64"/>
      <c r="D12" s="67">
        <v>86</v>
      </c>
    </row>
    <row r="13" spans="1:4" ht="21" customHeight="1" thickBot="1">
      <c r="A13" s="64">
        <v>5</v>
      </c>
      <c r="B13" s="64" t="s">
        <v>294</v>
      </c>
      <c r="C13" s="64"/>
      <c r="D13" s="67" t="s">
        <v>304</v>
      </c>
    </row>
    <row r="14" spans="1:4" ht="45.75" thickBot="1">
      <c r="A14" s="64">
        <v>6</v>
      </c>
      <c r="B14" s="64" t="s">
        <v>295</v>
      </c>
      <c r="C14" s="63" t="s">
        <v>296</v>
      </c>
      <c r="D14" s="63">
        <v>5</v>
      </c>
    </row>
    <row r="15" spans="1:4" ht="45.75" thickBot="1">
      <c r="A15" s="64">
        <v>7</v>
      </c>
      <c r="B15" s="64" t="s">
        <v>297</v>
      </c>
      <c r="C15" s="63" t="s">
        <v>298</v>
      </c>
      <c r="D15" s="63">
        <v>7</v>
      </c>
    </row>
    <row r="16" spans="1:4" ht="25.5" customHeight="1">
      <c r="A16" s="66"/>
      <c r="B16" s="66"/>
      <c r="C16" s="66"/>
      <c r="D16" s="66"/>
    </row>
    <row r="17" spans="1:4" ht="25.5" customHeight="1">
      <c r="A17" s="66"/>
      <c r="B17" s="66"/>
      <c r="C17" s="66"/>
      <c r="D17" s="66"/>
    </row>
    <row r="18" spans="1:4" s="68" customFormat="1" ht="34.5" customHeight="1">
      <c r="A18" s="70"/>
      <c r="B18" s="73" t="str">
        <f>'1.1'!A27</f>
        <v>Технический директор</v>
      </c>
      <c r="C18" s="71" t="str">
        <f>'1.1'!AL27</f>
        <v>Горшков А.А.</v>
      </c>
      <c r="D18" s="72"/>
    </row>
    <row r="19" spans="2:4" s="68" customFormat="1" ht="16.5" customHeight="1">
      <c r="B19" s="69" t="str">
        <f>'1.1'!A28</f>
        <v>Должность</v>
      </c>
      <c r="C19" s="69" t="str">
        <f>'1.1'!AL28</f>
        <v>Ф.И.О.</v>
      </c>
      <c r="D19" s="69" t="str">
        <f>'1.1'!BW28</f>
        <v>Подпись</v>
      </c>
    </row>
  </sheetData>
  <sheetProtection/>
  <mergeCells count="5">
    <mergeCell ref="A1:D1"/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X41"/>
  <sheetViews>
    <sheetView view="pageBreakPreview" zoomScale="75" zoomScaleSheetLayoutView="75" zoomScalePageLayoutView="0" workbookViewId="0" topLeftCell="A22">
      <selection activeCell="AR25" sqref="AR25:BB25"/>
    </sheetView>
  </sheetViews>
  <sheetFormatPr defaultColWidth="0.875" defaultRowHeight="12.75"/>
  <cols>
    <col min="1" max="26" width="0.875" style="12" customWidth="1"/>
    <col min="27" max="27" width="59.875" style="12" customWidth="1"/>
    <col min="28" max="16384" width="0.875" style="12" customWidth="1"/>
  </cols>
  <sheetData>
    <row r="1" s="1" customFormat="1" ht="15.75"/>
    <row r="2" spans="1:102" s="1" customFormat="1" ht="15.75">
      <c r="A2" s="116" t="s">
        <v>132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</row>
    <row r="3" s="1" customFormat="1" ht="15.75"/>
    <row r="4" spans="9:94" s="1" customFormat="1" ht="15.75">
      <c r="I4" s="89" t="str">
        <f>'1.1'!F6</f>
        <v>Филиал ООО "ЭнергоХолдинг" по РК</v>
      </c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</row>
    <row r="5" spans="9:102" s="1" customFormat="1" ht="15.75">
      <c r="I5" s="173" t="s">
        <v>131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4"/>
      <c r="CR5" s="4"/>
      <c r="CS5" s="4"/>
      <c r="CT5" s="4"/>
      <c r="CU5" s="4"/>
      <c r="CV5" s="4"/>
      <c r="CW5" s="4"/>
      <c r="CX5" s="4"/>
    </row>
    <row r="7" spans="1:102" s="15" customFormat="1" ht="15.75" customHeight="1">
      <c r="A7" s="136" t="s">
        <v>130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8"/>
      <c r="AG7" s="151" t="s">
        <v>129</v>
      </c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8"/>
      <c r="BC7" s="136" t="s">
        <v>128</v>
      </c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8"/>
      <c r="BQ7" s="136" t="s">
        <v>127</v>
      </c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8"/>
      <c r="CH7" s="136" t="s">
        <v>126</v>
      </c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8"/>
    </row>
    <row r="8" spans="1:102" s="15" customFormat="1" ht="45" customHeigh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9"/>
      <c r="AG8" s="147" t="s">
        <v>125</v>
      </c>
      <c r="AH8" s="148"/>
      <c r="AI8" s="148"/>
      <c r="AJ8" s="148"/>
      <c r="AK8" s="148"/>
      <c r="AL8" s="148"/>
      <c r="AM8" s="148"/>
      <c r="AN8" s="148"/>
      <c r="AO8" s="148"/>
      <c r="AP8" s="148"/>
      <c r="AQ8" s="149"/>
      <c r="AR8" s="147" t="s">
        <v>124</v>
      </c>
      <c r="AS8" s="148"/>
      <c r="AT8" s="148"/>
      <c r="AU8" s="148"/>
      <c r="AV8" s="148"/>
      <c r="AW8" s="148"/>
      <c r="AX8" s="148"/>
      <c r="AY8" s="148"/>
      <c r="AZ8" s="148"/>
      <c r="BA8" s="148"/>
      <c r="BB8" s="149"/>
      <c r="BC8" s="147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9"/>
      <c r="BQ8" s="147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9"/>
      <c r="CH8" s="147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9"/>
    </row>
    <row r="9" spans="1:102" s="35" customFormat="1" ht="15">
      <c r="A9" s="85">
        <v>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  <c r="AG9" s="85">
        <v>2</v>
      </c>
      <c r="AH9" s="86"/>
      <c r="AI9" s="86"/>
      <c r="AJ9" s="86"/>
      <c r="AK9" s="86"/>
      <c r="AL9" s="86"/>
      <c r="AM9" s="86"/>
      <c r="AN9" s="86"/>
      <c r="AO9" s="86"/>
      <c r="AP9" s="86"/>
      <c r="AQ9" s="87"/>
      <c r="AR9" s="85">
        <v>3</v>
      </c>
      <c r="AS9" s="86"/>
      <c r="AT9" s="86"/>
      <c r="AU9" s="86"/>
      <c r="AV9" s="86"/>
      <c r="AW9" s="86"/>
      <c r="AX9" s="86"/>
      <c r="AY9" s="86"/>
      <c r="AZ9" s="86"/>
      <c r="BA9" s="86"/>
      <c r="BB9" s="87"/>
      <c r="BC9" s="85">
        <v>4</v>
      </c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7"/>
      <c r="BQ9" s="85">
        <v>5</v>
      </c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7"/>
      <c r="CH9" s="85">
        <v>6</v>
      </c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7"/>
    </row>
    <row r="10" spans="1:102" s="33" customFormat="1" ht="39.75" customHeight="1">
      <c r="A10" s="34"/>
      <c r="B10" s="168" t="s">
        <v>123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  <c r="AG10" s="174" t="s">
        <v>106</v>
      </c>
      <c r="AH10" s="175"/>
      <c r="AI10" s="175"/>
      <c r="AJ10" s="175"/>
      <c r="AK10" s="175"/>
      <c r="AL10" s="175"/>
      <c r="AM10" s="175"/>
      <c r="AN10" s="175"/>
      <c r="AO10" s="175"/>
      <c r="AP10" s="175"/>
      <c r="AQ10" s="176"/>
      <c r="AR10" s="174" t="s">
        <v>106</v>
      </c>
      <c r="AS10" s="175"/>
      <c r="AT10" s="175"/>
      <c r="AU10" s="175"/>
      <c r="AV10" s="175"/>
      <c r="AW10" s="175"/>
      <c r="AX10" s="175"/>
      <c r="AY10" s="175"/>
      <c r="AZ10" s="175"/>
      <c r="BA10" s="175"/>
      <c r="BB10" s="176"/>
      <c r="BC10" s="164" t="s">
        <v>106</v>
      </c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3"/>
      <c r="BQ10" s="164" t="s">
        <v>106</v>
      </c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3"/>
      <c r="CH10" s="165">
        <f>(CH12+CH13)/2</f>
        <v>2</v>
      </c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7"/>
    </row>
    <row r="11" spans="1:102" s="33" customFormat="1" ht="15">
      <c r="A11" s="32"/>
      <c r="B11" s="168" t="s">
        <v>111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174"/>
      <c r="AH11" s="175"/>
      <c r="AI11" s="175"/>
      <c r="AJ11" s="175"/>
      <c r="AK11" s="175"/>
      <c r="AL11" s="175"/>
      <c r="AM11" s="175"/>
      <c r="AN11" s="175"/>
      <c r="AO11" s="175"/>
      <c r="AP11" s="175"/>
      <c r="AQ11" s="176"/>
      <c r="AR11" s="174"/>
      <c r="AS11" s="175"/>
      <c r="AT11" s="175"/>
      <c r="AU11" s="175"/>
      <c r="AV11" s="175"/>
      <c r="AW11" s="175"/>
      <c r="AX11" s="175"/>
      <c r="AY11" s="175"/>
      <c r="AZ11" s="175"/>
      <c r="BA11" s="175"/>
      <c r="BB11" s="176"/>
      <c r="BC11" s="164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3"/>
      <c r="BQ11" s="164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3"/>
      <c r="CH11" s="165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7"/>
    </row>
    <row r="12" spans="1:102" s="33" customFormat="1" ht="38.25" customHeight="1">
      <c r="A12" s="32"/>
      <c r="B12" s="168" t="s">
        <v>122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9"/>
      <c r="AG12" s="170">
        <f>AR12</f>
        <v>0.3333333333333333</v>
      </c>
      <c r="AH12" s="171"/>
      <c r="AI12" s="171"/>
      <c r="AJ12" s="171"/>
      <c r="AK12" s="171"/>
      <c r="AL12" s="171"/>
      <c r="AM12" s="171"/>
      <c r="AN12" s="171"/>
      <c r="AO12" s="171"/>
      <c r="AP12" s="171"/>
      <c r="AQ12" s="172"/>
      <c r="AR12" s="170">
        <f>1/3</f>
        <v>0.3333333333333333</v>
      </c>
      <c r="AS12" s="171"/>
      <c r="AT12" s="171"/>
      <c r="AU12" s="171"/>
      <c r="AV12" s="171"/>
      <c r="AW12" s="171"/>
      <c r="AX12" s="171"/>
      <c r="AY12" s="171"/>
      <c r="AZ12" s="171"/>
      <c r="BA12" s="171"/>
      <c r="BB12" s="172"/>
      <c r="BC12" s="164">
        <f>AG12/AR12*100</f>
        <v>100</v>
      </c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3"/>
      <c r="BQ12" s="164" t="s">
        <v>115</v>
      </c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3"/>
      <c r="CH12" s="165">
        <v>2</v>
      </c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7"/>
    </row>
    <row r="13" spans="1:102" s="33" customFormat="1" ht="52.5" customHeight="1">
      <c r="A13" s="32"/>
      <c r="B13" s="168" t="s">
        <v>255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61">
        <v>3</v>
      </c>
      <c r="AH13" s="162"/>
      <c r="AI13" s="162"/>
      <c r="AJ13" s="162"/>
      <c r="AK13" s="162"/>
      <c r="AL13" s="162"/>
      <c r="AM13" s="162"/>
      <c r="AN13" s="162"/>
      <c r="AO13" s="162"/>
      <c r="AP13" s="162"/>
      <c r="AQ13" s="163"/>
      <c r="AR13" s="161">
        <v>3</v>
      </c>
      <c r="AS13" s="162"/>
      <c r="AT13" s="162"/>
      <c r="AU13" s="162"/>
      <c r="AV13" s="162"/>
      <c r="AW13" s="162"/>
      <c r="AX13" s="162"/>
      <c r="AY13" s="162"/>
      <c r="AZ13" s="162"/>
      <c r="BA13" s="162"/>
      <c r="BB13" s="163"/>
      <c r="BC13" s="164">
        <f>AG13/AR13*100</f>
        <v>100</v>
      </c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3"/>
      <c r="BQ13" s="164" t="s">
        <v>115</v>
      </c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3"/>
      <c r="CH13" s="165">
        <f>(CH15+CH16+CH17+CH18)/4</f>
        <v>2</v>
      </c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7"/>
    </row>
    <row r="14" spans="1:102" s="33" customFormat="1" ht="15">
      <c r="A14" s="32"/>
      <c r="B14" s="168" t="s">
        <v>121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9"/>
      <c r="AG14" s="161"/>
      <c r="AH14" s="162"/>
      <c r="AI14" s="162"/>
      <c r="AJ14" s="162"/>
      <c r="AK14" s="162"/>
      <c r="AL14" s="162"/>
      <c r="AM14" s="162"/>
      <c r="AN14" s="162"/>
      <c r="AO14" s="162"/>
      <c r="AP14" s="162"/>
      <c r="AQ14" s="163"/>
      <c r="AR14" s="161"/>
      <c r="AS14" s="162"/>
      <c r="AT14" s="162"/>
      <c r="AU14" s="162"/>
      <c r="AV14" s="162"/>
      <c r="AW14" s="162"/>
      <c r="AX14" s="162"/>
      <c r="AY14" s="162"/>
      <c r="AZ14" s="162"/>
      <c r="BA14" s="162"/>
      <c r="BB14" s="163"/>
      <c r="BC14" s="164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3"/>
      <c r="BQ14" s="164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3"/>
      <c r="CH14" s="165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7"/>
    </row>
    <row r="15" spans="1:102" s="33" customFormat="1" ht="38.25" customHeight="1">
      <c r="A15" s="32"/>
      <c r="B15" s="168" t="s">
        <v>120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9"/>
      <c r="AG15" s="161">
        <f>AR15</f>
        <v>1</v>
      </c>
      <c r="AH15" s="162"/>
      <c r="AI15" s="162"/>
      <c r="AJ15" s="162"/>
      <c r="AK15" s="162"/>
      <c r="AL15" s="162"/>
      <c r="AM15" s="162"/>
      <c r="AN15" s="162"/>
      <c r="AO15" s="162"/>
      <c r="AP15" s="162"/>
      <c r="AQ15" s="163"/>
      <c r="AR15" s="161">
        <v>1</v>
      </c>
      <c r="AS15" s="162"/>
      <c r="AT15" s="162"/>
      <c r="AU15" s="162"/>
      <c r="AV15" s="162"/>
      <c r="AW15" s="162"/>
      <c r="AX15" s="162"/>
      <c r="AY15" s="162"/>
      <c r="AZ15" s="162"/>
      <c r="BA15" s="162"/>
      <c r="BB15" s="163"/>
      <c r="BC15" s="164">
        <f>AG15/AR15*100</f>
        <v>100</v>
      </c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3"/>
      <c r="BQ15" s="164" t="s">
        <v>106</v>
      </c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3"/>
      <c r="CH15" s="165">
        <v>2</v>
      </c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7"/>
    </row>
    <row r="16" spans="1:102" s="33" customFormat="1" ht="40.5" customHeight="1">
      <c r="A16" s="32"/>
      <c r="B16" s="168" t="s">
        <v>256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9"/>
      <c r="AG16" s="161">
        <f>AR16</f>
        <v>1</v>
      </c>
      <c r="AH16" s="162"/>
      <c r="AI16" s="162"/>
      <c r="AJ16" s="162"/>
      <c r="AK16" s="162"/>
      <c r="AL16" s="162"/>
      <c r="AM16" s="162"/>
      <c r="AN16" s="162"/>
      <c r="AO16" s="162"/>
      <c r="AP16" s="162"/>
      <c r="AQ16" s="163"/>
      <c r="AR16" s="161">
        <v>1</v>
      </c>
      <c r="AS16" s="162"/>
      <c r="AT16" s="162"/>
      <c r="AU16" s="162"/>
      <c r="AV16" s="162"/>
      <c r="AW16" s="162"/>
      <c r="AX16" s="162"/>
      <c r="AY16" s="162"/>
      <c r="AZ16" s="162"/>
      <c r="BA16" s="162"/>
      <c r="BB16" s="163"/>
      <c r="BC16" s="164">
        <f>AG16/AR16*100</f>
        <v>100</v>
      </c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3"/>
      <c r="BQ16" s="164" t="s">
        <v>106</v>
      </c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3"/>
      <c r="CH16" s="165">
        <v>2</v>
      </c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7"/>
    </row>
    <row r="17" spans="1:102" s="33" customFormat="1" ht="42.75" customHeight="1">
      <c r="A17" s="32"/>
      <c r="B17" s="168" t="s">
        <v>119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9"/>
      <c r="AG17" s="161">
        <v>1</v>
      </c>
      <c r="AH17" s="162"/>
      <c r="AI17" s="162"/>
      <c r="AJ17" s="162"/>
      <c r="AK17" s="162"/>
      <c r="AL17" s="162"/>
      <c r="AM17" s="162"/>
      <c r="AN17" s="162"/>
      <c r="AO17" s="162"/>
      <c r="AP17" s="162"/>
      <c r="AQ17" s="163"/>
      <c r="AR17" s="161">
        <v>1</v>
      </c>
      <c r="AS17" s="162"/>
      <c r="AT17" s="162"/>
      <c r="AU17" s="162"/>
      <c r="AV17" s="162"/>
      <c r="AW17" s="162"/>
      <c r="AX17" s="162"/>
      <c r="AY17" s="162"/>
      <c r="AZ17" s="162"/>
      <c r="BA17" s="162"/>
      <c r="BB17" s="163"/>
      <c r="BC17" s="164">
        <f>AG17/AR17*100</f>
        <v>100</v>
      </c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3"/>
      <c r="BQ17" s="164" t="s">
        <v>106</v>
      </c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3"/>
      <c r="CH17" s="165">
        <v>2</v>
      </c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7"/>
    </row>
    <row r="18" spans="1:102" s="33" customFormat="1" ht="38.25" customHeight="1">
      <c r="A18" s="32"/>
      <c r="B18" s="168" t="s">
        <v>257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9"/>
      <c r="AG18" s="161">
        <v>0</v>
      </c>
      <c r="AH18" s="162"/>
      <c r="AI18" s="162"/>
      <c r="AJ18" s="162"/>
      <c r="AK18" s="162"/>
      <c r="AL18" s="162"/>
      <c r="AM18" s="162"/>
      <c r="AN18" s="162"/>
      <c r="AO18" s="162"/>
      <c r="AP18" s="162"/>
      <c r="AQ18" s="163"/>
      <c r="AR18" s="161">
        <v>0</v>
      </c>
      <c r="AS18" s="162"/>
      <c r="AT18" s="162"/>
      <c r="AU18" s="162"/>
      <c r="AV18" s="162"/>
      <c r="AW18" s="162"/>
      <c r="AX18" s="162"/>
      <c r="AY18" s="162"/>
      <c r="AZ18" s="162"/>
      <c r="BA18" s="162"/>
      <c r="BB18" s="163"/>
      <c r="BC18" s="164">
        <v>100</v>
      </c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3"/>
      <c r="BQ18" s="164" t="s">
        <v>106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3"/>
      <c r="CH18" s="165">
        <v>2</v>
      </c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7"/>
    </row>
    <row r="19" spans="1:102" s="33" customFormat="1" ht="36.75" customHeight="1">
      <c r="A19" s="32"/>
      <c r="B19" s="168" t="s">
        <v>118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9"/>
      <c r="AG19" s="161" t="s">
        <v>106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3"/>
      <c r="AR19" s="161" t="s">
        <v>106</v>
      </c>
      <c r="AS19" s="162"/>
      <c r="AT19" s="162"/>
      <c r="AU19" s="162"/>
      <c r="AV19" s="162"/>
      <c r="AW19" s="162"/>
      <c r="AX19" s="162"/>
      <c r="AY19" s="162"/>
      <c r="AZ19" s="162"/>
      <c r="BA19" s="162"/>
      <c r="BB19" s="163"/>
      <c r="BC19" s="164" t="s">
        <v>106</v>
      </c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3"/>
      <c r="BQ19" s="164" t="s">
        <v>106</v>
      </c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3"/>
      <c r="CH19" s="165">
        <f>(CH21+CH22+CH23)/3</f>
        <v>2</v>
      </c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7"/>
    </row>
    <row r="20" spans="1:102" s="33" customFormat="1" ht="15">
      <c r="A20" s="32"/>
      <c r="B20" s="168" t="s">
        <v>111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9"/>
      <c r="AG20" s="161"/>
      <c r="AH20" s="162"/>
      <c r="AI20" s="162"/>
      <c r="AJ20" s="162"/>
      <c r="AK20" s="162"/>
      <c r="AL20" s="162"/>
      <c r="AM20" s="162"/>
      <c r="AN20" s="162"/>
      <c r="AO20" s="162"/>
      <c r="AP20" s="162"/>
      <c r="AQ20" s="163"/>
      <c r="AR20" s="161"/>
      <c r="AS20" s="162"/>
      <c r="AT20" s="162"/>
      <c r="AU20" s="162"/>
      <c r="AV20" s="162"/>
      <c r="AW20" s="162"/>
      <c r="AX20" s="162"/>
      <c r="AY20" s="162"/>
      <c r="AZ20" s="162"/>
      <c r="BA20" s="162"/>
      <c r="BB20" s="163"/>
      <c r="BC20" s="164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3"/>
      <c r="BQ20" s="164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3"/>
      <c r="CH20" s="165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7"/>
    </row>
    <row r="21" spans="1:102" s="33" customFormat="1" ht="35.25" customHeight="1">
      <c r="A21" s="32"/>
      <c r="B21" s="168" t="s">
        <v>117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9"/>
      <c r="AG21" s="161">
        <f>AR21</f>
        <v>1</v>
      </c>
      <c r="AH21" s="162"/>
      <c r="AI21" s="162"/>
      <c r="AJ21" s="162"/>
      <c r="AK21" s="162"/>
      <c r="AL21" s="162"/>
      <c r="AM21" s="162"/>
      <c r="AN21" s="162"/>
      <c r="AO21" s="162"/>
      <c r="AP21" s="162"/>
      <c r="AQ21" s="163"/>
      <c r="AR21" s="161">
        <v>1</v>
      </c>
      <c r="AS21" s="162"/>
      <c r="AT21" s="162"/>
      <c r="AU21" s="162"/>
      <c r="AV21" s="162"/>
      <c r="AW21" s="162"/>
      <c r="AX21" s="162"/>
      <c r="AY21" s="162"/>
      <c r="AZ21" s="162"/>
      <c r="BA21" s="162"/>
      <c r="BB21" s="163"/>
      <c r="BC21" s="164">
        <f>AG21/AR21*100</f>
        <v>100</v>
      </c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3"/>
      <c r="BQ21" s="164" t="s">
        <v>115</v>
      </c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3"/>
      <c r="CH21" s="165">
        <v>2</v>
      </c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7"/>
    </row>
    <row r="22" spans="1:102" s="33" customFormat="1" ht="56.25" customHeight="1">
      <c r="A22" s="32"/>
      <c r="B22" s="168" t="s">
        <v>258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9"/>
      <c r="AG22" s="161">
        <v>0</v>
      </c>
      <c r="AH22" s="162"/>
      <c r="AI22" s="162"/>
      <c r="AJ22" s="162"/>
      <c r="AK22" s="162"/>
      <c r="AL22" s="162"/>
      <c r="AM22" s="162"/>
      <c r="AN22" s="162"/>
      <c r="AO22" s="162"/>
      <c r="AP22" s="162"/>
      <c r="AQ22" s="163"/>
      <c r="AR22" s="161">
        <v>0</v>
      </c>
      <c r="AS22" s="162"/>
      <c r="AT22" s="162"/>
      <c r="AU22" s="162"/>
      <c r="AV22" s="162"/>
      <c r="AW22" s="162"/>
      <c r="AX22" s="162"/>
      <c r="AY22" s="162"/>
      <c r="AZ22" s="162"/>
      <c r="BA22" s="162"/>
      <c r="BB22" s="163"/>
      <c r="BC22" s="164">
        <v>100</v>
      </c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3"/>
      <c r="BQ22" s="164" t="s">
        <v>115</v>
      </c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3"/>
      <c r="CH22" s="165">
        <v>2</v>
      </c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7"/>
    </row>
    <row r="23" spans="1:102" s="33" customFormat="1" ht="34.5" customHeight="1">
      <c r="A23" s="32"/>
      <c r="B23" s="168" t="s">
        <v>116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9"/>
      <c r="AG23" s="161">
        <f>AR23</f>
        <v>0</v>
      </c>
      <c r="AH23" s="162"/>
      <c r="AI23" s="162"/>
      <c r="AJ23" s="162"/>
      <c r="AK23" s="162"/>
      <c r="AL23" s="162"/>
      <c r="AM23" s="162"/>
      <c r="AN23" s="162"/>
      <c r="AO23" s="162"/>
      <c r="AP23" s="162"/>
      <c r="AQ23" s="163"/>
      <c r="AR23" s="161">
        <v>0</v>
      </c>
      <c r="AS23" s="162"/>
      <c r="AT23" s="162"/>
      <c r="AU23" s="162"/>
      <c r="AV23" s="162"/>
      <c r="AW23" s="162"/>
      <c r="AX23" s="162"/>
      <c r="AY23" s="162"/>
      <c r="AZ23" s="162"/>
      <c r="BA23" s="162"/>
      <c r="BB23" s="163"/>
      <c r="BC23" s="164">
        <v>100</v>
      </c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3"/>
      <c r="BQ23" s="164" t="s">
        <v>115</v>
      </c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3"/>
      <c r="CH23" s="165">
        <v>2</v>
      </c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7"/>
    </row>
    <row r="24" spans="1:102" s="33" customFormat="1" ht="51.75" customHeight="1">
      <c r="A24" s="32"/>
      <c r="B24" s="168" t="s">
        <v>259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  <c r="AG24" s="161">
        <f>AR24</f>
        <v>1</v>
      </c>
      <c r="AH24" s="162"/>
      <c r="AI24" s="162"/>
      <c r="AJ24" s="162"/>
      <c r="AK24" s="162"/>
      <c r="AL24" s="162"/>
      <c r="AM24" s="162"/>
      <c r="AN24" s="162"/>
      <c r="AO24" s="162"/>
      <c r="AP24" s="162"/>
      <c r="AQ24" s="163"/>
      <c r="AR24" s="161">
        <v>1</v>
      </c>
      <c r="AS24" s="162"/>
      <c r="AT24" s="162"/>
      <c r="AU24" s="162"/>
      <c r="AV24" s="162"/>
      <c r="AW24" s="162"/>
      <c r="AX24" s="162"/>
      <c r="AY24" s="162"/>
      <c r="AZ24" s="162"/>
      <c r="BA24" s="162"/>
      <c r="BB24" s="163"/>
      <c r="BC24" s="164">
        <f>AG24/AR24*100</f>
        <v>100</v>
      </c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3"/>
      <c r="BQ24" s="164" t="s">
        <v>115</v>
      </c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3"/>
      <c r="CH24" s="165">
        <v>2</v>
      </c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7"/>
    </row>
    <row r="25" spans="1:102" s="33" customFormat="1" ht="53.25" customHeight="1">
      <c r="A25" s="32"/>
      <c r="B25" s="168" t="s">
        <v>260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9"/>
      <c r="AG25" s="161">
        <f>AR25</f>
        <v>1</v>
      </c>
      <c r="AH25" s="162"/>
      <c r="AI25" s="162"/>
      <c r="AJ25" s="162"/>
      <c r="AK25" s="162"/>
      <c r="AL25" s="162"/>
      <c r="AM25" s="162"/>
      <c r="AN25" s="162"/>
      <c r="AO25" s="162"/>
      <c r="AP25" s="162"/>
      <c r="AQ25" s="163"/>
      <c r="AR25" s="161">
        <v>1</v>
      </c>
      <c r="AS25" s="162"/>
      <c r="AT25" s="162"/>
      <c r="AU25" s="162"/>
      <c r="AV25" s="162"/>
      <c r="AW25" s="162"/>
      <c r="AX25" s="162"/>
      <c r="AY25" s="162"/>
      <c r="AZ25" s="162"/>
      <c r="BA25" s="162"/>
      <c r="BB25" s="163"/>
      <c r="BC25" s="164">
        <f>AG25/AR25*100</f>
        <v>100</v>
      </c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3"/>
      <c r="BQ25" s="164" t="s">
        <v>115</v>
      </c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3"/>
      <c r="CH25" s="165">
        <v>2</v>
      </c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7"/>
    </row>
    <row r="26" spans="1:102" s="33" customFormat="1" ht="38.25" customHeight="1">
      <c r="A26" s="32"/>
      <c r="B26" s="168" t="s">
        <v>114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9"/>
      <c r="AG26" s="179">
        <v>0</v>
      </c>
      <c r="AH26" s="162"/>
      <c r="AI26" s="162"/>
      <c r="AJ26" s="162"/>
      <c r="AK26" s="162"/>
      <c r="AL26" s="162"/>
      <c r="AM26" s="162"/>
      <c r="AN26" s="162"/>
      <c r="AO26" s="162"/>
      <c r="AP26" s="162"/>
      <c r="AQ26" s="163"/>
      <c r="AR26" s="179">
        <v>0</v>
      </c>
      <c r="AS26" s="162"/>
      <c r="AT26" s="162"/>
      <c r="AU26" s="162"/>
      <c r="AV26" s="162"/>
      <c r="AW26" s="162"/>
      <c r="AX26" s="162"/>
      <c r="AY26" s="162"/>
      <c r="AZ26" s="162"/>
      <c r="BA26" s="162"/>
      <c r="BB26" s="163"/>
      <c r="BC26" s="164">
        <v>100</v>
      </c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3"/>
      <c r="BQ26" s="164" t="s">
        <v>108</v>
      </c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3"/>
      <c r="CH26" s="165">
        <f>CH27</f>
        <v>2</v>
      </c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7"/>
    </row>
    <row r="27" spans="1:102" ht="51.75" customHeight="1">
      <c r="A27" s="32"/>
      <c r="B27" s="168" t="s">
        <v>113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9"/>
      <c r="AG27" s="179">
        <v>0</v>
      </c>
      <c r="AH27" s="180"/>
      <c r="AI27" s="180"/>
      <c r="AJ27" s="180"/>
      <c r="AK27" s="180"/>
      <c r="AL27" s="180"/>
      <c r="AM27" s="180"/>
      <c r="AN27" s="180"/>
      <c r="AO27" s="180"/>
      <c r="AP27" s="180"/>
      <c r="AQ27" s="181"/>
      <c r="AR27" s="179">
        <v>0</v>
      </c>
      <c r="AS27" s="180"/>
      <c r="AT27" s="180"/>
      <c r="AU27" s="180"/>
      <c r="AV27" s="180"/>
      <c r="AW27" s="180"/>
      <c r="AX27" s="180"/>
      <c r="AY27" s="180"/>
      <c r="AZ27" s="180"/>
      <c r="BA27" s="180"/>
      <c r="BB27" s="181"/>
      <c r="BC27" s="164">
        <v>100</v>
      </c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3"/>
      <c r="BQ27" s="164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3"/>
      <c r="CH27" s="165">
        <v>2</v>
      </c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7"/>
    </row>
    <row r="28" spans="1:102" ht="39" customHeight="1">
      <c r="A28" s="32"/>
      <c r="B28" s="168" t="s">
        <v>112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9"/>
      <c r="AG28" s="161" t="s">
        <v>106</v>
      </c>
      <c r="AH28" s="162"/>
      <c r="AI28" s="162"/>
      <c r="AJ28" s="162"/>
      <c r="AK28" s="162"/>
      <c r="AL28" s="162"/>
      <c r="AM28" s="162"/>
      <c r="AN28" s="162"/>
      <c r="AO28" s="162"/>
      <c r="AP28" s="162"/>
      <c r="AQ28" s="163"/>
      <c r="AR28" s="161" t="s">
        <v>106</v>
      </c>
      <c r="AS28" s="162"/>
      <c r="AT28" s="162"/>
      <c r="AU28" s="162"/>
      <c r="AV28" s="162"/>
      <c r="AW28" s="162"/>
      <c r="AX28" s="162"/>
      <c r="AY28" s="162"/>
      <c r="AZ28" s="162"/>
      <c r="BA28" s="162"/>
      <c r="BB28" s="163"/>
      <c r="BC28" s="164" t="s">
        <v>106</v>
      </c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3"/>
      <c r="BQ28" s="164" t="s">
        <v>106</v>
      </c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3"/>
      <c r="CH28" s="165">
        <f>(CH30+CH31)/2</f>
        <v>2</v>
      </c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7"/>
    </row>
    <row r="29" spans="1:102" s="33" customFormat="1" ht="15">
      <c r="A29" s="32"/>
      <c r="B29" s="168" t="s">
        <v>111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G29" s="161"/>
      <c r="AH29" s="162"/>
      <c r="AI29" s="162"/>
      <c r="AJ29" s="162"/>
      <c r="AK29" s="162"/>
      <c r="AL29" s="162"/>
      <c r="AM29" s="162"/>
      <c r="AN29" s="162"/>
      <c r="AO29" s="162"/>
      <c r="AP29" s="162"/>
      <c r="AQ29" s="163"/>
      <c r="AR29" s="161"/>
      <c r="AS29" s="162"/>
      <c r="AT29" s="162"/>
      <c r="AU29" s="162"/>
      <c r="AV29" s="162"/>
      <c r="AW29" s="162"/>
      <c r="AX29" s="162"/>
      <c r="AY29" s="162"/>
      <c r="AZ29" s="162"/>
      <c r="BA29" s="162"/>
      <c r="BB29" s="163"/>
      <c r="BC29" s="164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3"/>
      <c r="BQ29" s="164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3"/>
      <c r="CH29" s="165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7"/>
    </row>
    <row r="30" spans="1:102" ht="51.75" customHeight="1">
      <c r="A30" s="32"/>
      <c r="B30" s="168" t="s">
        <v>110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9">
        <v>0</v>
      </c>
      <c r="AH30" s="180"/>
      <c r="AI30" s="180"/>
      <c r="AJ30" s="180"/>
      <c r="AK30" s="180"/>
      <c r="AL30" s="180"/>
      <c r="AM30" s="180"/>
      <c r="AN30" s="180"/>
      <c r="AO30" s="180"/>
      <c r="AP30" s="180"/>
      <c r="AQ30" s="181"/>
      <c r="AR30" s="179">
        <v>0</v>
      </c>
      <c r="AS30" s="180"/>
      <c r="AT30" s="180"/>
      <c r="AU30" s="180"/>
      <c r="AV30" s="180"/>
      <c r="AW30" s="180"/>
      <c r="AX30" s="180"/>
      <c r="AY30" s="180"/>
      <c r="AZ30" s="180"/>
      <c r="BA30" s="180"/>
      <c r="BB30" s="181"/>
      <c r="BC30" s="164">
        <v>100</v>
      </c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3"/>
      <c r="BQ30" s="164" t="s">
        <v>108</v>
      </c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3"/>
      <c r="CH30" s="165">
        <v>2</v>
      </c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7"/>
    </row>
    <row r="31" spans="1:102" ht="66" customHeight="1">
      <c r="A31" s="32"/>
      <c r="B31" s="168" t="s">
        <v>109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9"/>
      <c r="AG31" s="179">
        <v>0</v>
      </c>
      <c r="AH31" s="180"/>
      <c r="AI31" s="180"/>
      <c r="AJ31" s="180"/>
      <c r="AK31" s="180"/>
      <c r="AL31" s="180"/>
      <c r="AM31" s="180"/>
      <c r="AN31" s="180"/>
      <c r="AO31" s="180"/>
      <c r="AP31" s="180"/>
      <c r="AQ31" s="181"/>
      <c r="AR31" s="179">
        <v>0</v>
      </c>
      <c r="AS31" s="180"/>
      <c r="AT31" s="180"/>
      <c r="AU31" s="180"/>
      <c r="AV31" s="180"/>
      <c r="AW31" s="180"/>
      <c r="AX31" s="180"/>
      <c r="AY31" s="180"/>
      <c r="AZ31" s="180"/>
      <c r="BA31" s="180"/>
      <c r="BB31" s="181"/>
      <c r="BC31" s="164">
        <v>100</v>
      </c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3"/>
      <c r="BQ31" s="164" t="s">
        <v>108</v>
      </c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3"/>
      <c r="CH31" s="165">
        <v>2</v>
      </c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7"/>
    </row>
    <row r="32" spans="1:102" ht="31.5" customHeight="1">
      <c r="A32" s="32"/>
      <c r="B32" s="168" t="s">
        <v>107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9"/>
      <c r="AG32" s="161" t="s">
        <v>106</v>
      </c>
      <c r="AH32" s="162"/>
      <c r="AI32" s="162"/>
      <c r="AJ32" s="162"/>
      <c r="AK32" s="162"/>
      <c r="AL32" s="162"/>
      <c r="AM32" s="162"/>
      <c r="AN32" s="162"/>
      <c r="AO32" s="162"/>
      <c r="AP32" s="162"/>
      <c r="AQ32" s="163"/>
      <c r="AR32" s="161" t="s">
        <v>106</v>
      </c>
      <c r="AS32" s="162"/>
      <c r="AT32" s="162"/>
      <c r="AU32" s="162"/>
      <c r="AV32" s="162"/>
      <c r="AW32" s="162"/>
      <c r="AX32" s="162"/>
      <c r="AY32" s="162"/>
      <c r="AZ32" s="162"/>
      <c r="BA32" s="162"/>
      <c r="BB32" s="163"/>
      <c r="BC32" s="164" t="s">
        <v>106</v>
      </c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3"/>
      <c r="BQ32" s="164" t="s">
        <v>106</v>
      </c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3"/>
      <c r="CH32" s="182">
        <f>(CH10+CH19+CH24+CH25+CH26+CH28)/6</f>
        <v>2</v>
      </c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4"/>
    </row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pans="1:102" s="1" customFormat="1" ht="24" customHeight="1">
      <c r="A39" s="185" t="str">
        <f>'1.1'!A27:AK27</f>
        <v>Технический директор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 t="str">
        <f>'1.1'!AL27:BV27</f>
        <v>Горшков А.А.</v>
      </c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</row>
    <row r="40" spans="1:102" s="4" customFormat="1" ht="13.5" customHeight="1">
      <c r="A40" s="90" t="s">
        <v>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 t="s">
        <v>3</v>
      </c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 t="s">
        <v>4</v>
      </c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</row>
    <row r="41" spans="1:27" ht="3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</sheetData>
  <sheetProtection/>
  <mergeCells count="160">
    <mergeCell ref="AR32:BB32"/>
    <mergeCell ref="BC31:BP31"/>
    <mergeCell ref="A39:AK39"/>
    <mergeCell ref="AL39:BV39"/>
    <mergeCell ref="BW39:CX39"/>
    <mergeCell ref="B30:AF30"/>
    <mergeCell ref="B31:AF31"/>
    <mergeCell ref="B32:AF32"/>
    <mergeCell ref="BQ31:CG31"/>
    <mergeCell ref="CH31:CX31"/>
    <mergeCell ref="AG32:AQ32"/>
    <mergeCell ref="AG30:AQ30"/>
    <mergeCell ref="AR30:BB30"/>
    <mergeCell ref="BC30:BP30"/>
    <mergeCell ref="BQ30:CG30"/>
    <mergeCell ref="CH30:CX30"/>
    <mergeCell ref="BC32:BP32"/>
    <mergeCell ref="BQ32:CG32"/>
    <mergeCell ref="CH32:CX32"/>
    <mergeCell ref="AG31:AQ31"/>
    <mergeCell ref="AR31:BB31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AR27:BB27"/>
    <mergeCell ref="BC27:BP27"/>
    <mergeCell ref="CH25:CX25"/>
    <mergeCell ref="BQ26:CG26"/>
    <mergeCell ref="CH26:CX26"/>
    <mergeCell ref="BQ28:CG28"/>
    <mergeCell ref="CH28:CX28"/>
    <mergeCell ref="BQ27:CG27"/>
    <mergeCell ref="CH27:CX27"/>
    <mergeCell ref="B26:AF26"/>
    <mergeCell ref="AG26:AQ26"/>
    <mergeCell ref="AR26:BB26"/>
    <mergeCell ref="BC26:BP26"/>
    <mergeCell ref="B27:AF27"/>
    <mergeCell ref="AG27:AQ27"/>
    <mergeCell ref="CH24:CX24"/>
    <mergeCell ref="B23:AF23"/>
    <mergeCell ref="AG23:AQ23"/>
    <mergeCell ref="B25:AF25"/>
    <mergeCell ref="AG25:AQ25"/>
    <mergeCell ref="AR25:BB25"/>
    <mergeCell ref="BC25:BP25"/>
    <mergeCell ref="AG24:AQ24"/>
    <mergeCell ref="AR24:BB24"/>
    <mergeCell ref="BQ25:CG25"/>
    <mergeCell ref="A9:AF9"/>
    <mergeCell ref="AG9:AQ9"/>
    <mergeCell ref="AR9:BB9"/>
    <mergeCell ref="AG10:AQ10"/>
    <mergeCell ref="AR10:BB10"/>
    <mergeCell ref="B13:AF13"/>
    <mergeCell ref="AG13:AQ13"/>
    <mergeCell ref="AR13:BB13"/>
    <mergeCell ref="B12:AF12"/>
    <mergeCell ref="AG12:AQ12"/>
    <mergeCell ref="CH7:CX8"/>
    <mergeCell ref="BC9:BP9"/>
    <mergeCell ref="BQ9:CG9"/>
    <mergeCell ref="CH9:CX9"/>
    <mergeCell ref="BQ7:CG8"/>
    <mergeCell ref="A7:AF8"/>
    <mergeCell ref="AG7:BB7"/>
    <mergeCell ref="BC7:BP8"/>
    <mergeCell ref="AG8:AQ8"/>
    <mergeCell ref="AR8:BB8"/>
    <mergeCell ref="CH10:CX10"/>
    <mergeCell ref="B11:AF11"/>
    <mergeCell ref="AG11:AQ11"/>
    <mergeCell ref="AR11:BB11"/>
    <mergeCell ref="BC11:BP11"/>
    <mergeCell ref="BQ11:CG11"/>
    <mergeCell ref="CH11:CX11"/>
    <mergeCell ref="BC10:BP10"/>
    <mergeCell ref="BQ10:CG10"/>
    <mergeCell ref="I4:CP4"/>
    <mergeCell ref="I5:CP5"/>
    <mergeCell ref="B14:AF14"/>
    <mergeCell ref="AG14:AQ14"/>
    <mergeCell ref="AR14:BB14"/>
    <mergeCell ref="BC14:BP14"/>
    <mergeCell ref="BQ14:CG14"/>
    <mergeCell ref="BQ13:CG13"/>
    <mergeCell ref="CH13:CX13"/>
    <mergeCell ref="B10:AF10"/>
    <mergeCell ref="A40:AK40"/>
    <mergeCell ref="AL40:BV40"/>
    <mergeCell ref="B20:AF20"/>
    <mergeCell ref="AG20:AQ20"/>
    <mergeCell ref="AR20:BB20"/>
    <mergeCell ref="BQ23:CG23"/>
    <mergeCell ref="B24:AF24"/>
    <mergeCell ref="BW40:CX40"/>
    <mergeCell ref="BQ24:CG24"/>
    <mergeCell ref="BC24:BP24"/>
    <mergeCell ref="AR12:BB12"/>
    <mergeCell ref="BC12:BP12"/>
    <mergeCell ref="B16:AF16"/>
    <mergeCell ref="AG16:AQ16"/>
    <mergeCell ref="AR16:BB16"/>
    <mergeCell ref="B15:AF15"/>
    <mergeCell ref="AG15:AQ15"/>
    <mergeCell ref="AR15:BB15"/>
    <mergeCell ref="BC15:BP15"/>
    <mergeCell ref="BC13:BP13"/>
    <mergeCell ref="AR17:BB17"/>
    <mergeCell ref="BC17:BP17"/>
    <mergeCell ref="BQ12:CG12"/>
    <mergeCell ref="CH12:CX12"/>
    <mergeCell ref="BC16:BP16"/>
    <mergeCell ref="BQ16:CG16"/>
    <mergeCell ref="CH16:CX16"/>
    <mergeCell ref="BQ15:CG15"/>
    <mergeCell ref="CH15:CX15"/>
    <mergeCell ref="CH14:CX14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BQ19:CG19"/>
    <mergeCell ref="CH19:CX19"/>
    <mergeCell ref="BC20:BP20"/>
    <mergeCell ref="BQ20:CG20"/>
    <mergeCell ref="CH20:CX20"/>
    <mergeCell ref="B19:AF19"/>
    <mergeCell ref="AG19:AQ19"/>
    <mergeCell ref="AR19:BB19"/>
    <mergeCell ref="BC19:BP19"/>
    <mergeCell ref="A2:CX2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AR23:BB23"/>
    <mergeCell ref="BC23:BP23"/>
    <mergeCell ref="BQ21:CG21"/>
    <mergeCell ref="CH21:CX21"/>
    <mergeCell ref="BC21:BP21"/>
    <mergeCell ref="CH23:CX2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X32"/>
  <sheetViews>
    <sheetView view="pageBreakPreview" zoomScale="60" zoomScalePageLayoutView="0" workbookViewId="0" topLeftCell="A1">
      <selection activeCell="BC6" sqref="BC6:BP7"/>
    </sheetView>
  </sheetViews>
  <sheetFormatPr defaultColWidth="0.875" defaultRowHeight="12.75"/>
  <cols>
    <col min="1" max="30" width="0.875" style="12" customWidth="1"/>
    <col min="31" max="31" width="69.125" style="12" customWidth="1"/>
    <col min="32" max="16384" width="0.875" style="12" customWidth="1"/>
  </cols>
  <sheetData>
    <row r="1" s="1" customFormat="1" ht="15.75"/>
    <row r="2" spans="1:102" s="1" customFormat="1" ht="15.75">
      <c r="A2" s="116" t="s">
        <v>145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</row>
    <row r="3" spans="9:94" s="1" customFormat="1" ht="15.75">
      <c r="I3" s="89" t="str">
        <f>'1.1'!F6</f>
        <v>Филиал ООО "ЭнергоХолдинг" по РК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</row>
    <row r="4" spans="9:102" s="1" customFormat="1" ht="15.75">
      <c r="I4" s="173" t="s">
        <v>131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4"/>
      <c r="CR4" s="4"/>
      <c r="CS4" s="4"/>
      <c r="CT4" s="4"/>
      <c r="CU4" s="4"/>
      <c r="CV4" s="4"/>
      <c r="CW4" s="4"/>
      <c r="CX4" s="4"/>
    </row>
    <row r="6" spans="1:102" s="15" customFormat="1" ht="15.75" customHeight="1">
      <c r="A6" s="136" t="s">
        <v>144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8"/>
      <c r="AG6" s="151" t="s">
        <v>129</v>
      </c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8"/>
      <c r="BC6" s="136" t="s">
        <v>128</v>
      </c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8"/>
      <c r="BQ6" s="136" t="s">
        <v>127</v>
      </c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8"/>
      <c r="CH6" s="136" t="s">
        <v>126</v>
      </c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8"/>
    </row>
    <row r="7" spans="1:102" s="15" customFormat="1" ht="45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9"/>
      <c r="AG7" s="147" t="s">
        <v>125</v>
      </c>
      <c r="AH7" s="148"/>
      <c r="AI7" s="148"/>
      <c r="AJ7" s="148"/>
      <c r="AK7" s="148"/>
      <c r="AL7" s="148"/>
      <c r="AM7" s="148"/>
      <c r="AN7" s="148"/>
      <c r="AO7" s="148"/>
      <c r="AP7" s="148"/>
      <c r="AQ7" s="149"/>
      <c r="AR7" s="147" t="s">
        <v>124</v>
      </c>
      <c r="AS7" s="148"/>
      <c r="AT7" s="148"/>
      <c r="AU7" s="148"/>
      <c r="AV7" s="148"/>
      <c r="AW7" s="148"/>
      <c r="AX7" s="148"/>
      <c r="AY7" s="148"/>
      <c r="AZ7" s="148"/>
      <c r="BA7" s="148"/>
      <c r="BB7" s="149"/>
      <c r="BC7" s="147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9"/>
      <c r="BQ7" s="147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9"/>
      <c r="CH7" s="147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9"/>
    </row>
    <row r="8" spans="1:102" s="35" customFormat="1" ht="15">
      <c r="A8" s="85">
        <v>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7"/>
      <c r="AG8" s="85">
        <v>2</v>
      </c>
      <c r="AH8" s="86"/>
      <c r="AI8" s="86"/>
      <c r="AJ8" s="86"/>
      <c r="AK8" s="86"/>
      <c r="AL8" s="86"/>
      <c r="AM8" s="86"/>
      <c r="AN8" s="86"/>
      <c r="AO8" s="86"/>
      <c r="AP8" s="86"/>
      <c r="AQ8" s="87"/>
      <c r="AR8" s="85">
        <v>3</v>
      </c>
      <c r="AS8" s="86"/>
      <c r="AT8" s="86"/>
      <c r="AU8" s="86"/>
      <c r="AV8" s="86"/>
      <c r="AW8" s="86"/>
      <c r="AX8" s="86"/>
      <c r="AY8" s="86"/>
      <c r="AZ8" s="86"/>
      <c r="BA8" s="86"/>
      <c r="BB8" s="87"/>
      <c r="BC8" s="85">
        <v>4</v>
      </c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7"/>
      <c r="BQ8" s="85">
        <v>5</v>
      </c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7"/>
      <c r="CH8" s="85">
        <v>6</v>
      </c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7"/>
    </row>
    <row r="9" spans="1:102" s="33" customFormat="1" ht="23.25" customHeight="1">
      <c r="A9" s="34"/>
      <c r="B9" s="168" t="s">
        <v>261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9"/>
      <c r="AG9" s="174" t="s">
        <v>106</v>
      </c>
      <c r="AH9" s="175"/>
      <c r="AI9" s="175"/>
      <c r="AJ9" s="175"/>
      <c r="AK9" s="175"/>
      <c r="AL9" s="175"/>
      <c r="AM9" s="175"/>
      <c r="AN9" s="175"/>
      <c r="AO9" s="175"/>
      <c r="AP9" s="175"/>
      <c r="AQ9" s="176"/>
      <c r="AR9" s="161" t="s">
        <v>106</v>
      </c>
      <c r="AS9" s="162"/>
      <c r="AT9" s="162"/>
      <c r="AU9" s="162"/>
      <c r="AV9" s="162"/>
      <c r="AW9" s="162"/>
      <c r="AX9" s="162"/>
      <c r="AY9" s="162"/>
      <c r="AZ9" s="162"/>
      <c r="BA9" s="162"/>
      <c r="BB9" s="163"/>
      <c r="BC9" s="164" t="s">
        <v>106</v>
      </c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3"/>
      <c r="BQ9" s="164" t="s">
        <v>106</v>
      </c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3"/>
      <c r="CH9" s="195">
        <f>(CH11+CH12+CH15)/3</f>
        <v>0.5</v>
      </c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7"/>
    </row>
    <row r="10" spans="1:102" s="33" customFormat="1" ht="15" customHeight="1">
      <c r="A10" s="32"/>
      <c r="B10" s="168" t="s">
        <v>111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  <c r="AG10" s="174"/>
      <c r="AH10" s="175"/>
      <c r="AI10" s="175"/>
      <c r="AJ10" s="175"/>
      <c r="AK10" s="175"/>
      <c r="AL10" s="175"/>
      <c r="AM10" s="175"/>
      <c r="AN10" s="175"/>
      <c r="AO10" s="175"/>
      <c r="AP10" s="175"/>
      <c r="AQ10" s="176"/>
      <c r="AR10" s="161"/>
      <c r="AS10" s="162"/>
      <c r="AT10" s="162"/>
      <c r="AU10" s="162"/>
      <c r="AV10" s="162"/>
      <c r="AW10" s="162"/>
      <c r="AX10" s="162"/>
      <c r="AY10" s="162"/>
      <c r="AZ10" s="162"/>
      <c r="BA10" s="162"/>
      <c r="BB10" s="163"/>
      <c r="BC10" s="164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3"/>
      <c r="BQ10" s="164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3"/>
      <c r="CH10" s="165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7"/>
    </row>
    <row r="11" spans="1:102" s="33" customFormat="1" ht="37.5" customHeight="1">
      <c r="A11" s="32"/>
      <c r="B11" s="168" t="s">
        <v>143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7"/>
      <c r="AG11" s="174">
        <v>15</v>
      </c>
      <c r="AH11" s="175"/>
      <c r="AI11" s="175"/>
      <c r="AJ11" s="175"/>
      <c r="AK11" s="175"/>
      <c r="AL11" s="175"/>
      <c r="AM11" s="175"/>
      <c r="AN11" s="175"/>
      <c r="AO11" s="175"/>
      <c r="AP11" s="175"/>
      <c r="AQ11" s="176"/>
      <c r="AR11" s="161">
        <v>15</v>
      </c>
      <c r="AS11" s="162"/>
      <c r="AT11" s="162"/>
      <c r="AU11" s="162"/>
      <c r="AV11" s="162"/>
      <c r="AW11" s="162"/>
      <c r="AX11" s="162"/>
      <c r="AY11" s="162"/>
      <c r="AZ11" s="162"/>
      <c r="BA11" s="162"/>
      <c r="BB11" s="163"/>
      <c r="BC11" s="164">
        <f>AG11/AR11*100</f>
        <v>100</v>
      </c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3"/>
      <c r="BQ11" s="164" t="s">
        <v>108</v>
      </c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3"/>
      <c r="CH11" s="165">
        <v>0.5</v>
      </c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7"/>
    </row>
    <row r="12" spans="1:102" s="33" customFormat="1" ht="36.75" customHeight="1">
      <c r="A12" s="32"/>
      <c r="B12" s="188" t="s">
        <v>142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90"/>
      <c r="AG12" s="174" t="s">
        <v>106</v>
      </c>
      <c r="AH12" s="175"/>
      <c r="AI12" s="175"/>
      <c r="AJ12" s="175"/>
      <c r="AK12" s="175"/>
      <c r="AL12" s="175"/>
      <c r="AM12" s="175"/>
      <c r="AN12" s="175"/>
      <c r="AO12" s="175"/>
      <c r="AP12" s="175"/>
      <c r="AQ12" s="176"/>
      <c r="AR12" s="161" t="s">
        <v>106</v>
      </c>
      <c r="AS12" s="162"/>
      <c r="AT12" s="162"/>
      <c r="AU12" s="162"/>
      <c r="AV12" s="162"/>
      <c r="AW12" s="162"/>
      <c r="AX12" s="162"/>
      <c r="AY12" s="162"/>
      <c r="AZ12" s="162"/>
      <c r="BA12" s="162"/>
      <c r="BB12" s="163"/>
      <c r="BC12" s="164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3"/>
      <c r="BQ12" s="164" t="s">
        <v>108</v>
      </c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3"/>
      <c r="CH12" s="165">
        <v>0.5</v>
      </c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7"/>
    </row>
    <row r="13" spans="1:102" s="33" customFormat="1" ht="36" customHeight="1">
      <c r="A13" s="32"/>
      <c r="B13" s="188" t="s">
        <v>141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94"/>
      <c r="AG13" s="174">
        <v>15</v>
      </c>
      <c r="AH13" s="175"/>
      <c r="AI13" s="175"/>
      <c r="AJ13" s="175"/>
      <c r="AK13" s="175"/>
      <c r="AL13" s="175"/>
      <c r="AM13" s="175"/>
      <c r="AN13" s="175"/>
      <c r="AO13" s="175"/>
      <c r="AP13" s="175"/>
      <c r="AQ13" s="176"/>
      <c r="AR13" s="161">
        <v>15</v>
      </c>
      <c r="AS13" s="162"/>
      <c r="AT13" s="162"/>
      <c r="AU13" s="162"/>
      <c r="AV13" s="162"/>
      <c r="AW13" s="162"/>
      <c r="AX13" s="162"/>
      <c r="AY13" s="162"/>
      <c r="AZ13" s="162"/>
      <c r="BA13" s="162"/>
      <c r="BB13" s="163"/>
      <c r="BC13" s="164">
        <f>AG13/AR13*100</f>
        <v>100</v>
      </c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3"/>
      <c r="BQ13" s="164" t="s">
        <v>106</v>
      </c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3"/>
      <c r="CH13" s="165" t="s">
        <v>106</v>
      </c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7"/>
    </row>
    <row r="14" spans="1:102" s="33" customFormat="1" ht="19.5" customHeight="1">
      <c r="A14" s="32"/>
      <c r="B14" s="188" t="s">
        <v>140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94"/>
      <c r="AG14" s="174">
        <v>15</v>
      </c>
      <c r="AH14" s="175"/>
      <c r="AI14" s="175"/>
      <c r="AJ14" s="175"/>
      <c r="AK14" s="175"/>
      <c r="AL14" s="175"/>
      <c r="AM14" s="175"/>
      <c r="AN14" s="175"/>
      <c r="AO14" s="175"/>
      <c r="AP14" s="175"/>
      <c r="AQ14" s="176"/>
      <c r="AR14" s="161">
        <v>15</v>
      </c>
      <c r="AS14" s="162"/>
      <c r="AT14" s="162"/>
      <c r="AU14" s="162"/>
      <c r="AV14" s="162"/>
      <c r="AW14" s="162"/>
      <c r="AX14" s="162"/>
      <c r="AY14" s="162"/>
      <c r="AZ14" s="162"/>
      <c r="BA14" s="162"/>
      <c r="BB14" s="163"/>
      <c r="BC14" s="164">
        <f>AG14/AR14*100</f>
        <v>100</v>
      </c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3"/>
      <c r="BQ14" s="164" t="s">
        <v>106</v>
      </c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3"/>
      <c r="CH14" s="165" t="s">
        <v>106</v>
      </c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7"/>
    </row>
    <row r="15" spans="1:102" s="33" customFormat="1" ht="66.75" customHeight="1">
      <c r="A15" s="32"/>
      <c r="B15" s="188" t="s">
        <v>139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90"/>
      <c r="AG15" s="174">
        <v>0</v>
      </c>
      <c r="AH15" s="175"/>
      <c r="AI15" s="175"/>
      <c r="AJ15" s="175"/>
      <c r="AK15" s="175"/>
      <c r="AL15" s="175"/>
      <c r="AM15" s="175"/>
      <c r="AN15" s="175"/>
      <c r="AO15" s="175"/>
      <c r="AP15" s="175"/>
      <c r="AQ15" s="176"/>
      <c r="AR15" s="161">
        <v>0</v>
      </c>
      <c r="AS15" s="162"/>
      <c r="AT15" s="162"/>
      <c r="AU15" s="162"/>
      <c r="AV15" s="162"/>
      <c r="AW15" s="162"/>
      <c r="AX15" s="162"/>
      <c r="AY15" s="162"/>
      <c r="AZ15" s="162"/>
      <c r="BA15" s="162"/>
      <c r="BB15" s="163"/>
      <c r="BC15" s="164">
        <v>100</v>
      </c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3"/>
      <c r="BQ15" s="164" t="s">
        <v>108</v>
      </c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3"/>
      <c r="CH15" s="165">
        <v>0.5</v>
      </c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7"/>
    </row>
    <row r="16" spans="1:102" s="33" customFormat="1" ht="32.25" customHeight="1">
      <c r="A16" s="32"/>
      <c r="B16" s="188" t="s">
        <v>138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94"/>
      <c r="AG16" s="174"/>
      <c r="AH16" s="175"/>
      <c r="AI16" s="175"/>
      <c r="AJ16" s="175"/>
      <c r="AK16" s="175"/>
      <c r="AL16" s="175"/>
      <c r="AM16" s="175"/>
      <c r="AN16" s="175"/>
      <c r="AO16" s="175"/>
      <c r="AP16" s="175"/>
      <c r="AQ16" s="176"/>
      <c r="AR16" s="161"/>
      <c r="AS16" s="162"/>
      <c r="AT16" s="162"/>
      <c r="AU16" s="162"/>
      <c r="AV16" s="162"/>
      <c r="AW16" s="162"/>
      <c r="AX16" s="162"/>
      <c r="AY16" s="162"/>
      <c r="AZ16" s="162"/>
      <c r="BA16" s="162"/>
      <c r="BB16" s="163"/>
      <c r="BC16" s="164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3"/>
      <c r="BQ16" s="164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3"/>
      <c r="CH16" s="165">
        <f>CH17</f>
        <v>0.5</v>
      </c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7"/>
    </row>
    <row r="17" spans="1:102" s="33" customFormat="1" ht="41.25" customHeight="1">
      <c r="A17" s="32"/>
      <c r="B17" s="168" t="s">
        <v>137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9"/>
      <c r="AG17" s="174">
        <v>0</v>
      </c>
      <c r="AH17" s="175"/>
      <c r="AI17" s="175"/>
      <c r="AJ17" s="175"/>
      <c r="AK17" s="175"/>
      <c r="AL17" s="175"/>
      <c r="AM17" s="175"/>
      <c r="AN17" s="175"/>
      <c r="AO17" s="175"/>
      <c r="AP17" s="175"/>
      <c r="AQ17" s="176"/>
      <c r="AR17" s="161">
        <v>0</v>
      </c>
      <c r="AS17" s="162"/>
      <c r="AT17" s="162"/>
      <c r="AU17" s="162"/>
      <c r="AV17" s="162"/>
      <c r="AW17" s="162"/>
      <c r="AX17" s="162"/>
      <c r="AY17" s="162"/>
      <c r="AZ17" s="162"/>
      <c r="BA17" s="162"/>
      <c r="BB17" s="163"/>
      <c r="BC17" s="164">
        <v>100</v>
      </c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3"/>
      <c r="BQ17" s="164" t="s">
        <v>108</v>
      </c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3"/>
      <c r="CH17" s="165">
        <v>0.5</v>
      </c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7"/>
    </row>
    <row r="18" spans="1:102" s="33" customFormat="1" ht="34.5" customHeight="1">
      <c r="A18" s="32"/>
      <c r="B18" s="168" t="s">
        <v>262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9"/>
      <c r="AG18" s="174" t="s">
        <v>106</v>
      </c>
      <c r="AH18" s="175"/>
      <c r="AI18" s="175"/>
      <c r="AJ18" s="175"/>
      <c r="AK18" s="175"/>
      <c r="AL18" s="175"/>
      <c r="AM18" s="175"/>
      <c r="AN18" s="175"/>
      <c r="AO18" s="175"/>
      <c r="AP18" s="175"/>
      <c r="AQ18" s="176"/>
      <c r="AR18" s="161" t="s">
        <v>106</v>
      </c>
      <c r="AS18" s="162"/>
      <c r="AT18" s="162"/>
      <c r="AU18" s="162"/>
      <c r="AV18" s="162"/>
      <c r="AW18" s="162"/>
      <c r="AX18" s="162"/>
      <c r="AY18" s="162"/>
      <c r="AZ18" s="162"/>
      <c r="BA18" s="162"/>
      <c r="BB18" s="163"/>
      <c r="BC18" s="164" t="s">
        <v>106</v>
      </c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3"/>
      <c r="BQ18" s="164" t="s">
        <v>106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3"/>
      <c r="CH18" s="165">
        <f>(CH20+CH21)/2</f>
        <v>0.5</v>
      </c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7"/>
    </row>
    <row r="19" spans="1:102" s="33" customFormat="1" ht="15" customHeight="1">
      <c r="A19" s="32"/>
      <c r="B19" s="168" t="s">
        <v>111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9"/>
      <c r="AG19" s="174"/>
      <c r="AH19" s="175"/>
      <c r="AI19" s="175"/>
      <c r="AJ19" s="175"/>
      <c r="AK19" s="175"/>
      <c r="AL19" s="175"/>
      <c r="AM19" s="175"/>
      <c r="AN19" s="175"/>
      <c r="AO19" s="175"/>
      <c r="AP19" s="175"/>
      <c r="AQ19" s="176"/>
      <c r="AR19" s="161"/>
      <c r="AS19" s="162"/>
      <c r="AT19" s="162"/>
      <c r="AU19" s="162"/>
      <c r="AV19" s="162"/>
      <c r="AW19" s="162"/>
      <c r="AX19" s="162"/>
      <c r="AY19" s="162"/>
      <c r="AZ19" s="162"/>
      <c r="BA19" s="162"/>
      <c r="BB19" s="163"/>
      <c r="BC19" s="164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3"/>
      <c r="BQ19" s="164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3"/>
      <c r="CH19" s="165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7"/>
    </row>
    <row r="20" spans="1:102" s="33" customFormat="1" ht="33" customHeight="1">
      <c r="A20" s="32"/>
      <c r="B20" s="168" t="s">
        <v>136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9"/>
      <c r="AG20" s="174">
        <v>1</v>
      </c>
      <c r="AH20" s="175"/>
      <c r="AI20" s="175"/>
      <c r="AJ20" s="175"/>
      <c r="AK20" s="175"/>
      <c r="AL20" s="175"/>
      <c r="AM20" s="175"/>
      <c r="AN20" s="175"/>
      <c r="AO20" s="175"/>
      <c r="AP20" s="175"/>
      <c r="AQ20" s="176"/>
      <c r="AR20" s="161">
        <v>1</v>
      </c>
      <c r="AS20" s="162"/>
      <c r="AT20" s="162"/>
      <c r="AU20" s="162"/>
      <c r="AV20" s="162"/>
      <c r="AW20" s="162"/>
      <c r="AX20" s="162"/>
      <c r="AY20" s="162"/>
      <c r="AZ20" s="162"/>
      <c r="BA20" s="162"/>
      <c r="BB20" s="163"/>
      <c r="BC20" s="164">
        <f>AG20/AR20*100</f>
        <v>100</v>
      </c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3"/>
      <c r="BQ20" s="164" t="s">
        <v>115</v>
      </c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3"/>
      <c r="CH20" s="165">
        <v>0.5</v>
      </c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7"/>
    </row>
    <row r="21" spans="1:102" ht="63.75" customHeight="1">
      <c r="A21" s="32"/>
      <c r="B21" s="168" t="s">
        <v>135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9"/>
      <c r="AG21" s="174">
        <v>0</v>
      </c>
      <c r="AH21" s="175"/>
      <c r="AI21" s="175"/>
      <c r="AJ21" s="175"/>
      <c r="AK21" s="175"/>
      <c r="AL21" s="175"/>
      <c r="AM21" s="175"/>
      <c r="AN21" s="175"/>
      <c r="AO21" s="175"/>
      <c r="AP21" s="175"/>
      <c r="AQ21" s="176"/>
      <c r="AR21" s="174">
        <v>0</v>
      </c>
      <c r="AS21" s="175"/>
      <c r="AT21" s="175"/>
      <c r="AU21" s="175"/>
      <c r="AV21" s="175"/>
      <c r="AW21" s="175"/>
      <c r="AX21" s="175"/>
      <c r="AY21" s="175"/>
      <c r="AZ21" s="175"/>
      <c r="BA21" s="175"/>
      <c r="BB21" s="176"/>
      <c r="BC21" s="164">
        <v>100</v>
      </c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3"/>
      <c r="BQ21" s="164" t="s">
        <v>108</v>
      </c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3"/>
      <c r="CH21" s="165">
        <v>0.5</v>
      </c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7"/>
    </row>
    <row r="22" spans="1:102" ht="40.5" customHeight="1">
      <c r="A22" s="32"/>
      <c r="B22" s="168" t="s">
        <v>263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9"/>
      <c r="AG22" s="174">
        <v>0</v>
      </c>
      <c r="AH22" s="175"/>
      <c r="AI22" s="175"/>
      <c r="AJ22" s="175"/>
      <c r="AK22" s="175"/>
      <c r="AL22" s="175"/>
      <c r="AM22" s="175"/>
      <c r="AN22" s="175"/>
      <c r="AO22" s="175"/>
      <c r="AP22" s="175"/>
      <c r="AQ22" s="176"/>
      <c r="AR22" s="174">
        <v>0</v>
      </c>
      <c r="AS22" s="175"/>
      <c r="AT22" s="175"/>
      <c r="AU22" s="175"/>
      <c r="AV22" s="175"/>
      <c r="AW22" s="175"/>
      <c r="AX22" s="175"/>
      <c r="AY22" s="175"/>
      <c r="AZ22" s="175"/>
      <c r="BA22" s="175"/>
      <c r="BB22" s="176"/>
      <c r="BC22" s="164">
        <v>100</v>
      </c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3"/>
      <c r="BQ22" s="164" t="s">
        <v>108</v>
      </c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3"/>
      <c r="CH22" s="165">
        <v>0.2</v>
      </c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7"/>
    </row>
    <row r="23" spans="1:102" ht="54.75" customHeight="1">
      <c r="A23" s="32"/>
      <c r="B23" s="168" t="s">
        <v>134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9"/>
      <c r="AG23" s="174">
        <v>0</v>
      </c>
      <c r="AH23" s="175"/>
      <c r="AI23" s="175"/>
      <c r="AJ23" s="175"/>
      <c r="AK23" s="175"/>
      <c r="AL23" s="175"/>
      <c r="AM23" s="175"/>
      <c r="AN23" s="175"/>
      <c r="AO23" s="175"/>
      <c r="AP23" s="175"/>
      <c r="AQ23" s="176"/>
      <c r="AR23" s="174">
        <v>0</v>
      </c>
      <c r="AS23" s="175"/>
      <c r="AT23" s="175"/>
      <c r="AU23" s="175"/>
      <c r="AV23" s="175"/>
      <c r="AW23" s="175"/>
      <c r="AX23" s="175"/>
      <c r="AY23" s="175"/>
      <c r="AZ23" s="175"/>
      <c r="BA23" s="175"/>
      <c r="BB23" s="176"/>
      <c r="BC23" s="164">
        <v>100</v>
      </c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3"/>
      <c r="BQ23" s="164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3"/>
      <c r="CH23" s="165">
        <v>0.2</v>
      </c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7"/>
    </row>
    <row r="24" spans="1:102" ht="21.75" customHeight="1">
      <c r="A24" s="32"/>
      <c r="B24" s="168" t="s">
        <v>133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  <c r="AG24" s="174" t="s">
        <v>106</v>
      </c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 t="s">
        <v>106</v>
      </c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64" t="s">
        <v>106</v>
      </c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3"/>
      <c r="BQ24" s="164" t="s">
        <v>106</v>
      </c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3"/>
      <c r="CH24" s="191">
        <f>(CH22+CH18+CH16+CH9)/4</f>
        <v>0.425</v>
      </c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3"/>
    </row>
    <row r="25" s="31" customFormat="1" ht="15"/>
    <row r="26" s="31" customFormat="1" ht="15"/>
    <row r="27" s="31" customFormat="1" ht="15"/>
    <row r="28" s="31" customFormat="1" ht="15"/>
    <row r="29" s="31" customFormat="1" ht="15"/>
    <row r="30" spans="1:102" s="1" customFormat="1" ht="18.75">
      <c r="A30" s="185" t="str">
        <f>'1.1'!A27:AK27</f>
        <v>Технический директор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 t="str">
        <f>'1.1'!AL27:BV27</f>
        <v>Горшков А.А.</v>
      </c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</row>
    <row r="31" spans="1:102" s="4" customFormat="1" ht="13.5" customHeight="1">
      <c r="A31" s="90" t="s">
        <v>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 t="s">
        <v>3</v>
      </c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 t="s">
        <v>4</v>
      </c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</row>
    <row r="32" spans="1:27" ht="3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</sheetData>
  <sheetProtection/>
  <mergeCells count="118">
    <mergeCell ref="BQ24:CG24"/>
    <mergeCell ref="AR24:BB24"/>
    <mergeCell ref="BQ20:CG20"/>
    <mergeCell ref="CH20:CX20"/>
    <mergeCell ref="A31:AK31"/>
    <mergeCell ref="AL31:BV31"/>
    <mergeCell ref="BW31:CX31"/>
    <mergeCell ref="AG23:AQ23"/>
    <mergeCell ref="AR23:BB23"/>
    <mergeCell ref="BC23:BP23"/>
    <mergeCell ref="BQ23:CG23"/>
    <mergeCell ref="CH23:CX23"/>
    <mergeCell ref="AG16:AQ16"/>
    <mergeCell ref="AR16:BB16"/>
    <mergeCell ref="CH19:CX19"/>
    <mergeCell ref="A30:AK30"/>
    <mergeCell ref="AL30:BV30"/>
    <mergeCell ref="BW30:CX30"/>
    <mergeCell ref="AG19:AQ19"/>
    <mergeCell ref="AR19:BB19"/>
    <mergeCell ref="BQ19:CG19"/>
    <mergeCell ref="A2:CX2"/>
    <mergeCell ref="AG11:AQ11"/>
    <mergeCell ref="AR11:BB11"/>
    <mergeCell ref="BC13:BP13"/>
    <mergeCell ref="BQ13:CG13"/>
    <mergeCell ref="AG14:AQ14"/>
    <mergeCell ref="BQ14:CG14"/>
    <mergeCell ref="CH14:CX14"/>
    <mergeCell ref="AR15:BB15"/>
    <mergeCell ref="BC15:BP15"/>
    <mergeCell ref="BQ15:CG15"/>
    <mergeCell ref="BQ17:CG17"/>
    <mergeCell ref="CH17:CX17"/>
    <mergeCell ref="I3:CP3"/>
    <mergeCell ref="I4:CP4"/>
    <mergeCell ref="CH9:CX9"/>
    <mergeCell ref="AG10:AQ10"/>
    <mergeCell ref="BC9:BP9"/>
    <mergeCell ref="BQ9:CG9"/>
    <mergeCell ref="AG9:AQ9"/>
    <mergeCell ref="AR10:BB10"/>
    <mergeCell ref="BC10:BP10"/>
    <mergeCell ref="BQ10:CG10"/>
    <mergeCell ref="BC11:BP11"/>
    <mergeCell ref="BQ11:CG11"/>
    <mergeCell ref="CH13:CX13"/>
    <mergeCell ref="CH10:CX10"/>
    <mergeCell ref="BQ12:CG12"/>
    <mergeCell ref="CH12:CX12"/>
    <mergeCell ref="CH11:CX11"/>
    <mergeCell ref="CH18:CX18"/>
    <mergeCell ref="B15:AF15"/>
    <mergeCell ref="B16:AF16"/>
    <mergeCell ref="CH15:CX15"/>
    <mergeCell ref="BQ16:CG16"/>
    <mergeCell ref="CH16:CX16"/>
    <mergeCell ref="AG17:AQ17"/>
    <mergeCell ref="AR17:BB17"/>
    <mergeCell ref="BC17:BP17"/>
    <mergeCell ref="BC16:BP16"/>
    <mergeCell ref="B17:AF17"/>
    <mergeCell ref="AG12:AQ12"/>
    <mergeCell ref="AR12:BB12"/>
    <mergeCell ref="BC12:BP12"/>
    <mergeCell ref="BC20:BP20"/>
    <mergeCell ref="BC18:BP18"/>
    <mergeCell ref="AR14:BB14"/>
    <mergeCell ref="AG15:AQ15"/>
    <mergeCell ref="BC14:BP14"/>
    <mergeCell ref="AG13:AQ13"/>
    <mergeCell ref="AR13:BB13"/>
    <mergeCell ref="BQ6:CG7"/>
    <mergeCell ref="CH6:CX7"/>
    <mergeCell ref="BC8:BP8"/>
    <mergeCell ref="BQ8:CG8"/>
    <mergeCell ref="CH8:CX8"/>
    <mergeCell ref="A6:AF7"/>
    <mergeCell ref="AG6:BB6"/>
    <mergeCell ref="BC6:BP7"/>
    <mergeCell ref="AG7:AQ7"/>
    <mergeCell ref="AR7:BB7"/>
    <mergeCell ref="A8:AF8"/>
    <mergeCell ref="AG8:AQ8"/>
    <mergeCell ref="AR8:BB8"/>
    <mergeCell ref="AR20:BB20"/>
    <mergeCell ref="AG18:AQ18"/>
    <mergeCell ref="AR18:BB18"/>
    <mergeCell ref="B13:AF13"/>
    <mergeCell ref="B14:AF14"/>
    <mergeCell ref="B19:AF19"/>
    <mergeCell ref="AR9:BB9"/>
    <mergeCell ref="B18:AF18"/>
    <mergeCell ref="B20:AF20"/>
    <mergeCell ref="AG20:AQ20"/>
    <mergeCell ref="BQ21:CG21"/>
    <mergeCell ref="CH21:CX21"/>
    <mergeCell ref="AG21:AQ21"/>
    <mergeCell ref="AR21:BB21"/>
    <mergeCell ref="BC21:BP21"/>
    <mergeCell ref="BQ18:CG18"/>
    <mergeCell ref="BC19:BP19"/>
    <mergeCell ref="AG24:AQ24"/>
    <mergeCell ref="BC24:BP24"/>
    <mergeCell ref="B21:AF21"/>
    <mergeCell ref="B22:AF22"/>
    <mergeCell ref="B23:AF23"/>
    <mergeCell ref="B24:AF24"/>
    <mergeCell ref="B9:AF9"/>
    <mergeCell ref="B10:AF10"/>
    <mergeCell ref="B11:AF11"/>
    <mergeCell ref="B12:AF12"/>
    <mergeCell ref="CH24:CX24"/>
    <mergeCell ref="AG22:AQ22"/>
    <mergeCell ref="AR22:BB22"/>
    <mergeCell ref="BC22:BP22"/>
    <mergeCell ref="BQ22:CG22"/>
    <mergeCell ref="CH22:CX2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X40"/>
  <sheetViews>
    <sheetView view="pageBreakPreview" zoomScale="60" zoomScalePageLayoutView="0" workbookViewId="0" topLeftCell="A19">
      <selection activeCell="AG10" sqref="AG10:AQ10"/>
    </sheetView>
  </sheetViews>
  <sheetFormatPr defaultColWidth="0.875" defaultRowHeight="12.75"/>
  <cols>
    <col min="1" max="29" width="0.875" style="12" customWidth="1"/>
    <col min="30" max="30" width="55.375" style="12" customWidth="1"/>
    <col min="31" max="16384" width="0.875" style="12" customWidth="1"/>
  </cols>
  <sheetData>
    <row r="1" s="1" customFormat="1" ht="15.75"/>
    <row r="2" spans="1:102" s="1" customFormat="1" ht="15.75" customHeight="1">
      <c r="A2" s="116" t="s">
        <v>159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</row>
    <row r="3" s="1" customFormat="1" ht="15.75" customHeight="1"/>
    <row r="4" spans="9:94" s="1" customFormat="1" ht="15.75">
      <c r="I4" s="89" t="str">
        <f>'1.1'!F6</f>
        <v>Филиал ООО "ЭнергоХолдинг" по РК</v>
      </c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</row>
    <row r="5" spans="9:102" s="1" customFormat="1" ht="15.75">
      <c r="I5" s="173" t="s">
        <v>131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4"/>
      <c r="CR5" s="4"/>
      <c r="CS5" s="4"/>
      <c r="CT5" s="4"/>
      <c r="CU5" s="4"/>
      <c r="CV5" s="4"/>
      <c r="CW5" s="4"/>
      <c r="CX5" s="4"/>
    </row>
    <row r="7" spans="1:102" s="15" customFormat="1" ht="15.75" customHeight="1">
      <c r="A7" s="136" t="s">
        <v>144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8"/>
      <c r="AG7" s="151" t="s">
        <v>129</v>
      </c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8"/>
      <c r="BC7" s="136" t="s">
        <v>128</v>
      </c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8"/>
      <c r="BQ7" s="136" t="s">
        <v>127</v>
      </c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8"/>
      <c r="CH7" s="136" t="s">
        <v>126</v>
      </c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8"/>
    </row>
    <row r="8" spans="1:102" s="15" customFormat="1" ht="45" customHeigh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9"/>
      <c r="AG8" s="147" t="s">
        <v>125</v>
      </c>
      <c r="AH8" s="148"/>
      <c r="AI8" s="148"/>
      <c r="AJ8" s="148"/>
      <c r="AK8" s="148"/>
      <c r="AL8" s="148"/>
      <c r="AM8" s="148"/>
      <c r="AN8" s="148"/>
      <c r="AO8" s="148"/>
      <c r="AP8" s="148"/>
      <c r="AQ8" s="149"/>
      <c r="AR8" s="147" t="s">
        <v>124</v>
      </c>
      <c r="AS8" s="148"/>
      <c r="AT8" s="148"/>
      <c r="AU8" s="148"/>
      <c r="AV8" s="148"/>
      <c r="AW8" s="148"/>
      <c r="AX8" s="148"/>
      <c r="AY8" s="148"/>
      <c r="AZ8" s="148"/>
      <c r="BA8" s="148"/>
      <c r="BB8" s="149"/>
      <c r="BC8" s="147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9"/>
      <c r="BQ8" s="147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9"/>
      <c r="CH8" s="147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9"/>
    </row>
    <row r="9" spans="1:102" s="35" customFormat="1" ht="15">
      <c r="A9" s="85">
        <v>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  <c r="AG9" s="85">
        <v>2</v>
      </c>
      <c r="AH9" s="86"/>
      <c r="AI9" s="86"/>
      <c r="AJ9" s="86"/>
      <c r="AK9" s="86"/>
      <c r="AL9" s="86"/>
      <c r="AM9" s="86"/>
      <c r="AN9" s="86"/>
      <c r="AO9" s="86"/>
      <c r="AP9" s="86"/>
      <c r="AQ9" s="87"/>
      <c r="AR9" s="85">
        <v>3</v>
      </c>
      <c r="AS9" s="86"/>
      <c r="AT9" s="86"/>
      <c r="AU9" s="86"/>
      <c r="AV9" s="86"/>
      <c r="AW9" s="86"/>
      <c r="AX9" s="86"/>
      <c r="AY9" s="86"/>
      <c r="AZ9" s="86"/>
      <c r="BA9" s="86"/>
      <c r="BB9" s="87"/>
      <c r="BC9" s="85">
        <v>4</v>
      </c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7"/>
      <c r="BQ9" s="85">
        <v>5</v>
      </c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7"/>
      <c r="CH9" s="85">
        <v>6</v>
      </c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7"/>
    </row>
    <row r="10" spans="1:102" s="33" customFormat="1" ht="52.5" customHeight="1">
      <c r="A10" s="37"/>
      <c r="B10" s="168" t="s">
        <v>264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  <c r="AG10" s="174">
        <v>1</v>
      </c>
      <c r="AH10" s="175"/>
      <c r="AI10" s="175"/>
      <c r="AJ10" s="175"/>
      <c r="AK10" s="175"/>
      <c r="AL10" s="175"/>
      <c r="AM10" s="175"/>
      <c r="AN10" s="175"/>
      <c r="AO10" s="175"/>
      <c r="AP10" s="175"/>
      <c r="AQ10" s="176"/>
      <c r="AR10" s="161">
        <v>1</v>
      </c>
      <c r="AS10" s="162"/>
      <c r="AT10" s="162"/>
      <c r="AU10" s="162"/>
      <c r="AV10" s="162"/>
      <c r="AW10" s="162"/>
      <c r="AX10" s="162"/>
      <c r="AY10" s="162"/>
      <c r="AZ10" s="162"/>
      <c r="BA10" s="162"/>
      <c r="BB10" s="163"/>
      <c r="BC10" s="164">
        <f>AG10/AR10*100</f>
        <v>100</v>
      </c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3"/>
      <c r="BQ10" s="164" t="s">
        <v>115</v>
      </c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3"/>
      <c r="CH10" s="165">
        <v>2</v>
      </c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7"/>
    </row>
    <row r="11" spans="1:102" s="33" customFormat="1" ht="26.25" customHeight="1">
      <c r="A11" s="38"/>
      <c r="B11" s="168" t="s">
        <v>158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174" t="s">
        <v>106</v>
      </c>
      <c r="AH11" s="175"/>
      <c r="AI11" s="175"/>
      <c r="AJ11" s="175"/>
      <c r="AK11" s="175"/>
      <c r="AL11" s="175"/>
      <c r="AM11" s="175"/>
      <c r="AN11" s="175"/>
      <c r="AO11" s="175"/>
      <c r="AP11" s="175"/>
      <c r="AQ11" s="176"/>
      <c r="AR11" s="174" t="s">
        <v>106</v>
      </c>
      <c r="AS11" s="175"/>
      <c r="AT11" s="175"/>
      <c r="AU11" s="175"/>
      <c r="AV11" s="175"/>
      <c r="AW11" s="175"/>
      <c r="AX11" s="175"/>
      <c r="AY11" s="175"/>
      <c r="AZ11" s="175"/>
      <c r="BA11" s="175"/>
      <c r="BB11" s="176"/>
      <c r="BC11" s="164" t="s">
        <v>106</v>
      </c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3"/>
      <c r="BQ11" s="164" t="s">
        <v>106</v>
      </c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3"/>
      <c r="CH11" s="201">
        <f>(CH13+CH14+CH16+CH17+CH18+CH15)/6</f>
        <v>2</v>
      </c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3"/>
    </row>
    <row r="12" spans="1:102" s="33" customFormat="1" ht="15">
      <c r="A12" s="37"/>
      <c r="B12" s="168" t="s">
        <v>111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9"/>
      <c r="AG12" s="174"/>
      <c r="AH12" s="175"/>
      <c r="AI12" s="175"/>
      <c r="AJ12" s="175"/>
      <c r="AK12" s="175"/>
      <c r="AL12" s="175"/>
      <c r="AM12" s="175"/>
      <c r="AN12" s="175"/>
      <c r="AO12" s="175"/>
      <c r="AP12" s="175"/>
      <c r="AQ12" s="176"/>
      <c r="AR12" s="174"/>
      <c r="AS12" s="175"/>
      <c r="AT12" s="175"/>
      <c r="AU12" s="175"/>
      <c r="AV12" s="175"/>
      <c r="AW12" s="175"/>
      <c r="AX12" s="175"/>
      <c r="AY12" s="175"/>
      <c r="AZ12" s="175"/>
      <c r="BA12" s="175"/>
      <c r="BB12" s="176"/>
      <c r="BC12" s="164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3"/>
      <c r="BQ12" s="164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3"/>
      <c r="CH12" s="165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7"/>
    </row>
    <row r="13" spans="1:102" s="33" customFormat="1" ht="48.75" customHeight="1">
      <c r="A13" s="37"/>
      <c r="B13" s="168" t="s">
        <v>265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201">
        <v>0</v>
      </c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198">
        <v>0</v>
      </c>
      <c r="AS13" s="199"/>
      <c r="AT13" s="199"/>
      <c r="AU13" s="199"/>
      <c r="AV13" s="199"/>
      <c r="AW13" s="199"/>
      <c r="AX13" s="199"/>
      <c r="AY13" s="199"/>
      <c r="AZ13" s="199"/>
      <c r="BA13" s="199"/>
      <c r="BB13" s="200"/>
      <c r="BC13" s="164">
        <v>100</v>
      </c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3"/>
      <c r="BQ13" s="164" t="s">
        <v>108</v>
      </c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3"/>
      <c r="CH13" s="165">
        <v>2</v>
      </c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7"/>
    </row>
    <row r="14" spans="1:102" s="33" customFormat="1" ht="58.5" customHeight="1">
      <c r="A14" s="37"/>
      <c r="B14" s="168" t="s">
        <v>157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9"/>
      <c r="AG14" s="201">
        <v>0</v>
      </c>
      <c r="AH14" s="202"/>
      <c r="AI14" s="202"/>
      <c r="AJ14" s="202"/>
      <c r="AK14" s="202"/>
      <c r="AL14" s="202"/>
      <c r="AM14" s="202"/>
      <c r="AN14" s="202"/>
      <c r="AO14" s="202"/>
      <c r="AP14" s="202"/>
      <c r="AQ14" s="203"/>
      <c r="AR14" s="198">
        <v>0</v>
      </c>
      <c r="AS14" s="199"/>
      <c r="AT14" s="199"/>
      <c r="AU14" s="199"/>
      <c r="AV14" s="199"/>
      <c r="AW14" s="199"/>
      <c r="AX14" s="199"/>
      <c r="AY14" s="199"/>
      <c r="AZ14" s="199"/>
      <c r="BA14" s="199"/>
      <c r="BB14" s="200"/>
      <c r="BC14" s="164">
        <v>100</v>
      </c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3"/>
      <c r="BQ14" s="164" t="s">
        <v>115</v>
      </c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3"/>
      <c r="CH14" s="165">
        <v>2</v>
      </c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7"/>
    </row>
    <row r="15" spans="1:102" s="33" customFormat="1" ht="74.25" customHeight="1">
      <c r="A15" s="37"/>
      <c r="B15" s="168" t="s">
        <v>266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9"/>
      <c r="AG15" s="198">
        <v>0</v>
      </c>
      <c r="AH15" s="199"/>
      <c r="AI15" s="199"/>
      <c r="AJ15" s="199"/>
      <c r="AK15" s="199"/>
      <c r="AL15" s="199"/>
      <c r="AM15" s="199"/>
      <c r="AN15" s="199"/>
      <c r="AO15" s="199"/>
      <c r="AP15" s="199"/>
      <c r="AQ15" s="200"/>
      <c r="AR15" s="198">
        <v>0</v>
      </c>
      <c r="AS15" s="199"/>
      <c r="AT15" s="199"/>
      <c r="AU15" s="199"/>
      <c r="AV15" s="199"/>
      <c r="AW15" s="199"/>
      <c r="AX15" s="199"/>
      <c r="AY15" s="199"/>
      <c r="AZ15" s="199"/>
      <c r="BA15" s="199"/>
      <c r="BB15" s="200"/>
      <c r="BC15" s="164">
        <v>100</v>
      </c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3"/>
      <c r="BQ15" s="164" t="s">
        <v>108</v>
      </c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3"/>
      <c r="CH15" s="165">
        <v>2</v>
      </c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7"/>
    </row>
    <row r="16" spans="1:102" s="33" customFormat="1" ht="66.75" customHeight="1">
      <c r="A16" s="37"/>
      <c r="B16" s="168" t="s">
        <v>156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9"/>
      <c r="AG16" s="198">
        <v>0.0043</v>
      </c>
      <c r="AH16" s="199"/>
      <c r="AI16" s="199"/>
      <c r="AJ16" s="199"/>
      <c r="AK16" s="199"/>
      <c r="AL16" s="199"/>
      <c r="AM16" s="199"/>
      <c r="AN16" s="199"/>
      <c r="AO16" s="199"/>
      <c r="AP16" s="199"/>
      <c r="AQ16" s="200"/>
      <c r="AR16" s="198">
        <v>0.0043</v>
      </c>
      <c r="AS16" s="199"/>
      <c r="AT16" s="199"/>
      <c r="AU16" s="199"/>
      <c r="AV16" s="199"/>
      <c r="AW16" s="199"/>
      <c r="AX16" s="199"/>
      <c r="AY16" s="199"/>
      <c r="AZ16" s="199"/>
      <c r="BA16" s="199"/>
      <c r="BB16" s="200"/>
      <c r="BC16" s="164">
        <f>AG16/AR16*100</f>
        <v>100</v>
      </c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3"/>
      <c r="BQ16" s="164" t="s">
        <v>108</v>
      </c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3"/>
      <c r="CH16" s="165">
        <v>2</v>
      </c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7"/>
    </row>
    <row r="17" spans="1:102" s="33" customFormat="1" ht="60" customHeight="1">
      <c r="A17" s="37"/>
      <c r="B17" s="168" t="s">
        <v>155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9"/>
      <c r="AG17" s="198">
        <v>0</v>
      </c>
      <c r="AH17" s="199"/>
      <c r="AI17" s="199"/>
      <c r="AJ17" s="199"/>
      <c r="AK17" s="199"/>
      <c r="AL17" s="199"/>
      <c r="AM17" s="199"/>
      <c r="AN17" s="199"/>
      <c r="AO17" s="199"/>
      <c r="AP17" s="199"/>
      <c r="AQ17" s="200"/>
      <c r="AR17" s="198">
        <v>0</v>
      </c>
      <c r="AS17" s="199"/>
      <c r="AT17" s="199"/>
      <c r="AU17" s="199"/>
      <c r="AV17" s="199"/>
      <c r="AW17" s="199"/>
      <c r="AX17" s="199"/>
      <c r="AY17" s="199"/>
      <c r="AZ17" s="199"/>
      <c r="BA17" s="199"/>
      <c r="BB17" s="200"/>
      <c r="BC17" s="164">
        <v>100</v>
      </c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3"/>
      <c r="BQ17" s="164" t="s">
        <v>115</v>
      </c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3"/>
      <c r="CH17" s="165">
        <v>2</v>
      </c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7"/>
    </row>
    <row r="18" spans="1:102" s="33" customFormat="1" ht="37.5" customHeight="1">
      <c r="A18" s="37"/>
      <c r="B18" s="168" t="s">
        <v>154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9"/>
      <c r="AG18" s="198">
        <v>1</v>
      </c>
      <c r="AH18" s="199"/>
      <c r="AI18" s="199"/>
      <c r="AJ18" s="199"/>
      <c r="AK18" s="199"/>
      <c r="AL18" s="199"/>
      <c r="AM18" s="199"/>
      <c r="AN18" s="199"/>
      <c r="AO18" s="199"/>
      <c r="AP18" s="199"/>
      <c r="AQ18" s="200"/>
      <c r="AR18" s="198">
        <v>1</v>
      </c>
      <c r="AS18" s="199"/>
      <c r="AT18" s="199"/>
      <c r="AU18" s="199"/>
      <c r="AV18" s="199"/>
      <c r="AW18" s="199"/>
      <c r="AX18" s="199"/>
      <c r="AY18" s="199"/>
      <c r="AZ18" s="199"/>
      <c r="BA18" s="199"/>
      <c r="BB18" s="200"/>
      <c r="BC18" s="164">
        <f>AG18/AR18*100</f>
        <v>100</v>
      </c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3"/>
      <c r="BQ18" s="164" t="s">
        <v>115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3"/>
      <c r="CH18" s="165">
        <v>2</v>
      </c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7"/>
    </row>
    <row r="19" spans="1:102" s="33" customFormat="1" ht="26.25" customHeight="1">
      <c r="A19" s="37"/>
      <c r="B19" s="168" t="s">
        <v>153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9"/>
      <c r="AG19" s="174" t="s">
        <v>106</v>
      </c>
      <c r="AH19" s="175"/>
      <c r="AI19" s="175"/>
      <c r="AJ19" s="175"/>
      <c r="AK19" s="175"/>
      <c r="AL19" s="175"/>
      <c r="AM19" s="175"/>
      <c r="AN19" s="175"/>
      <c r="AO19" s="175"/>
      <c r="AP19" s="175"/>
      <c r="AQ19" s="176"/>
      <c r="AR19" s="174" t="s">
        <v>106</v>
      </c>
      <c r="AS19" s="175"/>
      <c r="AT19" s="175"/>
      <c r="AU19" s="175"/>
      <c r="AV19" s="175"/>
      <c r="AW19" s="175"/>
      <c r="AX19" s="175"/>
      <c r="AY19" s="175"/>
      <c r="AZ19" s="175"/>
      <c r="BA19" s="175"/>
      <c r="BB19" s="176"/>
      <c r="BC19" s="164" t="s">
        <v>106</v>
      </c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3"/>
      <c r="BQ19" s="164" t="s">
        <v>106</v>
      </c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3"/>
      <c r="CH19" s="165">
        <f>(CH21+CH22)/2</f>
        <v>2</v>
      </c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7"/>
    </row>
    <row r="20" spans="1:102" s="33" customFormat="1" ht="15">
      <c r="A20" s="37"/>
      <c r="B20" s="168" t="s">
        <v>111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9"/>
      <c r="AG20" s="174"/>
      <c r="AH20" s="175"/>
      <c r="AI20" s="175"/>
      <c r="AJ20" s="175"/>
      <c r="AK20" s="175"/>
      <c r="AL20" s="175"/>
      <c r="AM20" s="175"/>
      <c r="AN20" s="175"/>
      <c r="AO20" s="175"/>
      <c r="AP20" s="175"/>
      <c r="AQ20" s="176"/>
      <c r="AR20" s="174"/>
      <c r="AS20" s="175"/>
      <c r="AT20" s="175"/>
      <c r="AU20" s="175"/>
      <c r="AV20" s="175"/>
      <c r="AW20" s="175"/>
      <c r="AX20" s="175"/>
      <c r="AY20" s="175"/>
      <c r="AZ20" s="175"/>
      <c r="BA20" s="175"/>
      <c r="BB20" s="176"/>
      <c r="BC20" s="164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3"/>
      <c r="BQ20" s="164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3"/>
      <c r="CH20" s="165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7"/>
    </row>
    <row r="21" spans="1:102" s="33" customFormat="1" ht="39" customHeight="1">
      <c r="A21" s="37"/>
      <c r="B21" s="168" t="s">
        <v>152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9"/>
      <c r="AG21" s="161">
        <v>0</v>
      </c>
      <c r="AH21" s="162"/>
      <c r="AI21" s="162"/>
      <c r="AJ21" s="162"/>
      <c r="AK21" s="162"/>
      <c r="AL21" s="162"/>
      <c r="AM21" s="162"/>
      <c r="AN21" s="162"/>
      <c r="AO21" s="162"/>
      <c r="AP21" s="162"/>
      <c r="AQ21" s="163"/>
      <c r="AR21" s="174">
        <v>0</v>
      </c>
      <c r="AS21" s="175"/>
      <c r="AT21" s="175"/>
      <c r="AU21" s="175"/>
      <c r="AV21" s="175"/>
      <c r="AW21" s="175"/>
      <c r="AX21" s="175"/>
      <c r="AY21" s="175"/>
      <c r="AZ21" s="175"/>
      <c r="BA21" s="175"/>
      <c r="BB21" s="176"/>
      <c r="BC21" s="164">
        <v>100</v>
      </c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3"/>
      <c r="BQ21" s="164" t="s">
        <v>108</v>
      </c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3"/>
      <c r="CH21" s="165">
        <v>2</v>
      </c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7"/>
    </row>
    <row r="22" spans="1:102" s="33" customFormat="1" ht="46.5" customHeight="1">
      <c r="A22" s="37"/>
      <c r="B22" s="168" t="s">
        <v>267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9"/>
      <c r="AG22" s="174" t="s">
        <v>106</v>
      </c>
      <c r="AH22" s="175"/>
      <c r="AI22" s="175"/>
      <c r="AJ22" s="175"/>
      <c r="AK22" s="175"/>
      <c r="AL22" s="175"/>
      <c r="AM22" s="175"/>
      <c r="AN22" s="175"/>
      <c r="AO22" s="175"/>
      <c r="AP22" s="175"/>
      <c r="AQ22" s="176"/>
      <c r="AR22" s="174" t="s">
        <v>106</v>
      </c>
      <c r="AS22" s="175"/>
      <c r="AT22" s="175"/>
      <c r="AU22" s="175"/>
      <c r="AV22" s="175"/>
      <c r="AW22" s="175"/>
      <c r="AX22" s="175"/>
      <c r="AY22" s="175"/>
      <c r="AZ22" s="175"/>
      <c r="BA22" s="175"/>
      <c r="BB22" s="176"/>
      <c r="BC22" s="164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3"/>
      <c r="BQ22" s="164" t="s">
        <v>115</v>
      </c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3"/>
      <c r="CH22" s="165">
        <v>2</v>
      </c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7"/>
    </row>
    <row r="23" spans="1:102" s="33" customFormat="1" ht="26.25" customHeight="1">
      <c r="A23" s="37"/>
      <c r="B23" s="168" t="s">
        <v>151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9"/>
      <c r="AG23" s="174">
        <v>0</v>
      </c>
      <c r="AH23" s="175"/>
      <c r="AI23" s="175"/>
      <c r="AJ23" s="175"/>
      <c r="AK23" s="175"/>
      <c r="AL23" s="175"/>
      <c r="AM23" s="175"/>
      <c r="AN23" s="175"/>
      <c r="AO23" s="175"/>
      <c r="AP23" s="175"/>
      <c r="AQ23" s="176"/>
      <c r="AR23" s="174">
        <v>0</v>
      </c>
      <c r="AS23" s="175"/>
      <c r="AT23" s="175"/>
      <c r="AU23" s="175"/>
      <c r="AV23" s="175"/>
      <c r="AW23" s="175"/>
      <c r="AX23" s="175"/>
      <c r="AY23" s="175"/>
      <c r="AZ23" s="175"/>
      <c r="BA23" s="175"/>
      <c r="BB23" s="176"/>
      <c r="BC23" s="164">
        <v>100</v>
      </c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3"/>
      <c r="BQ23" s="164" t="s">
        <v>106</v>
      </c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3"/>
      <c r="CH23" s="165" t="s">
        <v>106</v>
      </c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7"/>
    </row>
    <row r="24" spans="1:102" s="33" customFormat="1" ht="26.25" customHeight="1">
      <c r="A24" s="37"/>
      <c r="B24" s="168" t="s">
        <v>150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  <c r="AG24" s="174">
        <v>0</v>
      </c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>
        <v>0</v>
      </c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64">
        <v>100</v>
      </c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3"/>
      <c r="BQ24" s="164" t="s">
        <v>106</v>
      </c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3"/>
      <c r="CH24" s="165" t="s">
        <v>106</v>
      </c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7"/>
    </row>
    <row r="25" spans="1:102" s="33" customFormat="1" ht="26.25" customHeight="1">
      <c r="A25" s="37"/>
      <c r="B25" s="168" t="s">
        <v>149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9"/>
      <c r="AG25" s="174">
        <v>0</v>
      </c>
      <c r="AH25" s="175"/>
      <c r="AI25" s="175"/>
      <c r="AJ25" s="175"/>
      <c r="AK25" s="175"/>
      <c r="AL25" s="175"/>
      <c r="AM25" s="175"/>
      <c r="AN25" s="175"/>
      <c r="AO25" s="175"/>
      <c r="AP25" s="175"/>
      <c r="AQ25" s="176"/>
      <c r="AR25" s="174">
        <v>0</v>
      </c>
      <c r="AS25" s="175"/>
      <c r="AT25" s="175"/>
      <c r="AU25" s="175"/>
      <c r="AV25" s="175"/>
      <c r="AW25" s="175"/>
      <c r="AX25" s="175"/>
      <c r="AY25" s="175"/>
      <c r="AZ25" s="175"/>
      <c r="BA25" s="175"/>
      <c r="BB25" s="176"/>
      <c r="BC25" s="164">
        <v>100</v>
      </c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3"/>
      <c r="BQ25" s="164" t="s">
        <v>106</v>
      </c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3"/>
      <c r="CH25" s="165" t="s">
        <v>106</v>
      </c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7"/>
    </row>
    <row r="26" spans="1:102" s="33" customFormat="1" ht="30.75" customHeight="1">
      <c r="A26" s="37"/>
      <c r="B26" s="168" t="s">
        <v>268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9"/>
      <c r="AG26" s="174">
        <v>0</v>
      </c>
      <c r="AH26" s="175"/>
      <c r="AI26" s="175"/>
      <c r="AJ26" s="175"/>
      <c r="AK26" s="175"/>
      <c r="AL26" s="175"/>
      <c r="AM26" s="175"/>
      <c r="AN26" s="175"/>
      <c r="AO26" s="175"/>
      <c r="AP26" s="175"/>
      <c r="AQ26" s="176"/>
      <c r="AR26" s="174">
        <v>0</v>
      </c>
      <c r="AS26" s="175"/>
      <c r="AT26" s="175"/>
      <c r="AU26" s="175"/>
      <c r="AV26" s="175"/>
      <c r="AW26" s="175"/>
      <c r="AX26" s="175"/>
      <c r="AY26" s="175"/>
      <c r="AZ26" s="175"/>
      <c r="BA26" s="175"/>
      <c r="BB26" s="176"/>
      <c r="BC26" s="164">
        <v>100</v>
      </c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3"/>
      <c r="BQ26" s="164" t="s">
        <v>108</v>
      </c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3"/>
      <c r="CH26" s="165">
        <v>2</v>
      </c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7"/>
    </row>
    <row r="27" spans="1:102" ht="40.5" customHeight="1">
      <c r="A27" s="36"/>
      <c r="B27" s="168" t="s">
        <v>269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9"/>
      <c r="AG27" s="174">
        <v>0</v>
      </c>
      <c r="AH27" s="175"/>
      <c r="AI27" s="175"/>
      <c r="AJ27" s="175"/>
      <c r="AK27" s="175"/>
      <c r="AL27" s="175"/>
      <c r="AM27" s="175"/>
      <c r="AN27" s="175"/>
      <c r="AO27" s="175"/>
      <c r="AP27" s="175"/>
      <c r="AQ27" s="176"/>
      <c r="AR27" s="174">
        <v>0</v>
      </c>
      <c r="AS27" s="175"/>
      <c r="AT27" s="175"/>
      <c r="AU27" s="175"/>
      <c r="AV27" s="175"/>
      <c r="AW27" s="175"/>
      <c r="AX27" s="175"/>
      <c r="AY27" s="175"/>
      <c r="AZ27" s="175"/>
      <c r="BA27" s="175"/>
      <c r="BB27" s="176"/>
      <c r="BC27" s="164">
        <v>100</v>
      </c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3"/>
      <c r="BQ27" s="164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3"/>
      <c r="CH27" s="165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7"/>
    </row>
    <row r="28" spans="1:102" ht="50.25" customHeight="1">
      <c r="A28" s="36"/>
      <c r="B28" s="168" t="s">
        <v>270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9"/>
      <c r="AG28" s="174" t="s">
        <v>106</v>
      </c>
      <c r="AH28" s="175"/>
      <c r="AI28" s="175"/>
      <c r="AJ28" s="175"/>
      <c r="AK28" s="175"/>
      <c r="AL28" s="175"/>
      <c r="AM28" s="175"/>
      <c r="AN28" s="175"/>
      <c r="AO28" s="175"/>
      <c r="AP28" s="175"/>
      <c r="AQ28" s="176"/>
      <c r="AR28" s="174" t="s">
        <v>106</v>
      </c>
      <c r="AS28" s="175"/>
      <c r="AT28" s="175"/>
      <c r="AU28" s="175"/>
      <c r="AV28" s="175"/>
      <c r="AW28" s="175"/>
      <c r="AX28" s="175"/>
      <c r="AY28" s="175"/>
      <c r="AZ28" s="175"/>
      <c r="BA28" s="175"/>
      <c r="BB28" s="176"/>
      <c r="BC28" s="164" t="s">
        <v>106</v>
      </c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3"/>
      <c r="BQ28" s="164" t="s">
        <v>106</v>
      </c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3"/>
      <c r="CH28" s="165">
        <f>(CH30+CH31)/2</f>
        <v>2</v>
      </c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7"/>
    </row>
    <row r="29" spans="1:102" s="33" customFormat="1" ht="15">
      <c r="A29" s="37"/>
      <c r="B29" s="168" t="s">
        <v>111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G29" s="174"/>
      <c r="AH29" s="175"/>
      <c r="AI29" s="175"/>
      <c r="AJ29" s="175"/>
      <c r="AK29" s="175"/>
      <c r="AL29" s="175"/>
      <c r="AM29" s="175"/>
      <c r="AN29" s="175"/>
      <c r="AO29" s="175"/>
      <c r="AP29" s="175"/>
      <c r="AQ29" s="176"/>
      <c r="AR29" s="174"/>
      <c r="AS29" s="175"/>
      <c r="AT29" s="175"/>
      <c r="AU29" s="175"/>
      <c r="AV29" s="175"/>
      <c r="AW29" s="175"/>
      <c r="AX29" s="175"/>
      <c r="AY29" s="175"/>
      <c r="AZ29" s="175"/>
      <c r="BA29" s="175"/>
      <c r="BB29" s="176"/>
      <c r="BC29" s="164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3"/>
      <c r="BQ29" s="164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3"/>
      <c r="CH29" s="165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7"/>
    </row>
    <row r="30" spans="1:102" ht="41.25" customHeight="1">
      <c r="A30" s="36"/>
      <c r="B30" s="168" t="s">
        <v>271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61">
        <v>0</v>
      </c>
      <c r="AH30" s="162"/>
      <c r="AI30" s="162"/>
      <c r="AJ30" s="162"/>
      <c r="AK30" s="162"/>
      <c r="AL30" s="162"/>
      <c r="AM30" s="162"/>
      <c r="AN30" s="162"/>
      <c r="AO30" s="162"/>
      <c r="AP30" s="162"/>
      <c r="AQ30" s="163"/>
      <c r="AR30" s="174">
        <v>0</v>
      </c>
      <c r="AS30" s="175"/>
      <c r="AT30" s="175"/>
      <c r="AU30" s="175"/>
      <c r="AV30" s="175"/>
      <c r="AW30" s="175"/>
      <c r="AX30" s="175"/>
      <c r="AY30" s="175"/>
      <c r="AZ30" s="175"/>
      <c r="BA30" s="175"/>
      <c r="BB30" s="176"/>
      <c r="BC30" s="164">
        <v>100</v>
      </c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3"/>
      <c r="BQ30" s="164" t="s">
        <v>108</v>
      </c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3"/>
      <c r="CH30" s="165">
        <v>2</v>
      </c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7"/>
    </row>
    <row r="31" spans="1:102" ht="81" customHeight="1">
      <c r="A31" s="36"/>
      <c r="B31" s="168" t="s">
        <v>148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9"/>
      <c r="AG31" s="174">
        <v>0</v>
      </c>
      <c r="AH31" s="175"/>
      <c r="AI31" s="175"/>
      <c r="AJ31" s="175"/>
      <c r="AK31" s="175"/>
      <c r="AL31" s="175"/>
      <c r="AM31" s="175"/>
      <c r="AN31" s="175"/>
      <c r="AO31" s="175"/>
      <c r="AP31" s="175"/>
      <c r="AQ31" s="176"/>
      <c r="AR31" s="174">
        <v>0</v>
      </c>
      <c r="AS31" s="175"/>
      <c r="AT31" s="175"/>
      <c r="AU31" s="175"/>
      <c r="AV31" s="175"/>
      <c r="AW31" s="175"/>
      <c r="AX31" s="175"/>
      <c r="AY31" s="175"/>
      <c r="AZ31" s="175"/>
      <c r="BA31" s="175"/>
      <c r="BB31" s="176"/>
      <c r="BC31" s="164">
        <v>100</v>
      </c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3"/>
      <c r="BQ31" s="164" t="s">
        <v>115</v>
      </c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3"/>
      <c r="CH31" s="165">
        <v>2</v>
      </c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7"/>
    </row>
    <row r="32" spans="1:102" ht="27.75" customHeight="1">
      <c r="A32" s="36"/>
      <c r="B32" s="168" t="s">
        <v>147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9"/>
      <c r="AG32" s="174" t="s">
        <v>106</v>
      </c>
      <c r="AH32" s="175"/>
      <c r="AI32" s="175"/>
      <c r="AJ32" s="175"/>
      <c r="AK32" s="175"/>
      <c r="AL32" s="175"/>
      <c r="AM32" s="175"/>
      <c r="AN32" s="175"/>
      <c r="AO32" s="175"/>
      <c r="AP32" s="175"/>
      <c r="AQ32" s="176"/>
      <c r="AR32" s="174" t="s">
        <v>106</v>
      </c>
      <c r="AS32" s="175"/>
      <c r="AT32" s="175"/>
      <c r="AU32" s="175"/>
      <c r="AV32" s="175"/>
      <c r="AW32" s="175"/>
      <c r="AX32" s="175"/>
      <c r="AY32" s="175"/>
      <c r="AZ32" s="175"/>
      <c r="BA32" s="175"/>
      <c r="BB32" s="176"/>
      <c r="BC32" s="164" t="s">
        <v>106</v>
      </c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3"/>
      <c r="BQ32" s="164" t="s">
        <v>106</v>
      </c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3"/>
      <c r="CH32" s="170">
        <f>(CH10+CH11+CH19+CH26+CH28)/5</f>
        <v>2</v>
      </c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2"/>
    </row>
    <row r="33" s="31" customFormat="1" ht="15"/>
    <row r="34" s="31" customFormat="1" ht="15"/>
    <row r="35" s="31" customFormat="1" ht="15"/>
    <row r="36" spans="1:102" s="1" customFormat="1" ht="18.75">
      <c r="A36" s="185" t="str">
        <f>'1.1'!A27:AK27</f>
        <v>Технический директор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 t="str">
        <f>'1.1'!AL27:BV27</f>
        <v>Горшков А.А.</v>
      </c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</row>
    <row r="37" spans="1:102" s="4" customFormat="1" ht="13.5" customHeight="1">
      <c r="A37" s="90" t="s">
        <v>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 t="s">
        <v>3</v>
      </c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 t="s">
        <v>4</v>
      </c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</row>
    <row r="38" spans="1:27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5" ht="9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102" s="5" customFormat="1" ht="27.75" customHeight="1">
      <c r="A40" s="154" t="s">
        <v>146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</row>
    <row r="41" ht="3" customHeight="1"/>
  </sheetData>
  <sheetProtection/>
  <mergeCells count="161">
    <mergeCell ref="AL37:BV37"/>
    <mergeCell ref="B30:AF30"/>
    <mergeCell ref="B31:AF31"/>
    <mergeCell ref="B32:AF32"/>
    <mergeCell ref="BQ31:CG31"/>
    <mergeCell ref="A40:CX40"/>
    <mergeCell ref="A36:AK36"/>
    <mergeCell ref="AL36:BV36"/>
    <mergeCell ref="BW36:CX36"/>
    <mergeCell ref="BW37:CX37"/>
    <mergeCell ref="A37:AK37"/>
    <mergeCell ref="CH31:CX31"/>
    <mergeCell ref="AG32:AQ32"/>
    <mergeCell ref="AR32:BB32"/>
    <mergeCell ref="BC32:BP32"/>
    <mergeCell ref="BQ32:CG32"/>
    <mergeCell ref="CH32:CX32"/>
    <mergeCell ref="AG31:AQ31"/>
    <mergeCell ref="AR31:BB31"/>
    <mergeCell ref="BC31:BP31"/>
    <mergeCell ref="BQ29:CG29"/>
    <mergeCell ref="CH29:CX29"/>
    <mergeCell ref="AG30:AQ30"/>
    <mergeCell ref="AR30:BB30"/>
    <mergeCell ref="BC30:BP30"/>
    <mergeCell ref="BQ30:CG30"/>
    <mergeCell ref="CH30:CX30"/>
    <mergeCell ref="AR27:BB27"/>
    <mergeCell ref="BC27:BP27"/>
    <mergeCell ref="B29:AF29"/>
    <mergeCell ref="AG29:AQ29"/>
    <mergeCell ref="AR29:BB29"/>
    <mergeCell ref="BC29:BP29"/>
    <mergeCell ref="BQ26:CG26"/>
    <mergeCell ref="CH26:CX26"/>
    <mergeCell ref="BQ28:CG28"/>
    <mergeCell ref="CH28:CX28"/>
    <mergeCell ref="B27:AF27"/>
    <mergeCell ref="AG27:AQ27"/>
    <mergeCell ref="B28:AF28"/>
    <mergeCell ref="AG28:AQ28"/>
    <mergeCell ref="AR28:BB28"/>
    <mergeCell ref="BC28:BP28"/>
    <mergeCell ref="AR24:BB24"/>
    <mergeCell ref="BC24:BP24"/>
    <mergeCell ref="BQ27:CG27"/>
    <mergeCell ref="CH27:CX27"/>
    <mergeCell ref="B26:AF26"/>
    <mergeCell ref="AG26:AQ26"/>
    <mergeCell ref="AR26:BB26"/>
    <mergeCell ref="BC26:BP26"/>
    <mergeCell ref="BQ25:CG25"/>
    <mergeCell ref="CH25:CX25"/>
    <mergeCell ref="BC7:BP8"/>
    <mergeCell ref="AG8:AQ8"/>
    <mergeCell ref="AR8:BB8"/>
    <mergeCell ref="BQ24:CG24"/>
    <mergeCell ref="CH24:CX24"/>
    <mergeCell ref="B23:AF23"/>
    <mergeCell ref="AG23:AQ23"/>
    <mergeCell ref="BQ23:CG23"/>
    <mergeCell ref="B24:AF24"/>
    <mergeCell ref="AG24:AQ24"/>
    <mergeCell ref="CH7:CX8"/>
    <mergeCell ref="BC9:BP9"/>
    <mergeCell ref="BQ9:CG9"/>
    <mergeCell ref="CH9:CX9"/>
    <mergeCell ref="CH11:CX11"/>
    <mergeCell ref="A9:AF9"/>
    <mergeCell ref="AG9:AQ9"/>
    <mergeCell ref="AR9:BB9"/>
    <mergeCell ref="BQ7:CG8"/>
    <mergeCell ref="AG7:BB7"/>
    <mergeCell ref="BC11:BP11"/>
    <mergeCell ref="BQ11:CG11"/>
    <mergeCell ref="B12:AF12"/>
    <mergeCell ref="AG12:AQ12"/>
    <mergeCell ref="AR12:BB12"/>
    <mergeCell ref="BC12:BP12"/>
    <mergeCell ref="AG11:AQ11"/>
    <mergeCell ref="AR11:BB11"/>
    <mergeCell ref="B14:AF14"/>
    <mergeCell ref="AG14:AQ14"/>
    <mergeCell ref="AR14:BB14"/>
    <mergeCell ref="BC14:BP14"/>
    <mergeCell ref="BQ12:CG12"/>
    <mergeCell ref="CH12:CX12"/>
    <mergeCell ref="BQ13:CG13"/>
    <mergeCell ref="CH13:CX13"/>
    <mergeCell ref="I4:CP4"/>
    <mergeCell ref="I5:CP5"/>
    <mergeCell ref="BQ14:CG14"/>
    <mergeCell ref="CH14:CX14"/>
    <mergeCell ref="B13:AF13"/>
    <mergeCell ref="AG13:AQ13"/>
    <mergeCell ref="AR13:BB13"/>
    <mergeCell ref="BC13:BP13"/>
    <mergeCell ref="CH10:CX10"/>
    <mergeCell ref="B11:AF11"/>
    <mergeCell ref="AG15:AQ15"/>
    <mergeCell ref="B16:AF16"/>
    <mergeCell ref="AG16:AQ16"/>
    <mergeCell ref="AR16:BB16"/>
    <mergeCell ref="AR15:BB15"/>
    <mergeCell ref="B15:AF15"/>
    <mergeCell ref="CH17:CX17"/>
    <mergeCell ref="B25:AF25"/>
    <mergeCell ref="AG25:AQ25"/>
    <mergeCell ref="AR25:BB25"/>
    <mergeCell ref="BC25:BP25"/>
    <mergeCell ref="B20:AF20"/>
    <mergeCell ref="AG20:AQ20"/>
    <mergeCell ref="AR20:BB20"/>
    <mergeCell ref="AR17:BB17"/>
    <mergeCell ref="CH23:CX23"/>
    <mergeCell ref="BC16:BP16"/>
    <mergeCell ref="BQ16:CG16"/>
    <mergeCell ref="CH16:CX16"/>
    <mergeCell ref="BQ15:CG15"/>
    <mergeCell ref="CH15:CX15"/>
    <mergeCell ref="BC15:BP15"/>
    <mergeCell ref="BQ18:CG18"/>
    <mergeCell ref="CH18:CX18"/>
    <mergeCell ref="B17:AF17"/>
    <mergeCell ref="AG17:AQ17"/>
    <mergeCell ref="B18:AF18"/>
    <mergeCell ref="AG18:AQ18"/>
    <mergeCell ref="AR18:BB18"/>
    <mergeCell ref="BC18:BP18"/>
    <mergeCell ref="BC17:BP17"/>
    <mergeCell ref="BQ17:CG17"/>
    <mergeCell ref="BQ21:CG21"/>
    <mergeCell ref="CH21:CX21"/>
    <mergeCell ref="B19:AF19"/>
    <mergeCell ref="AG19:AQ19"/>
    <mergeCell ref="AR19:BB19"/>
    <mergeCell ref="BC19:BP19"/>
    <mergeCell ref="BQ19:CG19"/>
    <mergeCell ref="CH19:CX19"/>
    <mergeCell ref="BC20:BP20"/>
    <mergeCell ref="BQ20:CG20"/>
    <mergeCell ref="CH20:CX20"/>
    <mergeCell ref="A2:CX2"/>
    <mergeCell ref="B22:AF22"/>
    <mergeCell ref="AG22:AQ22"/>
    <mergeCell ref="AR22:BB22"/>
    <mergeCell ref="BC22:BP22"/>
    <mergeCell ref="BQ22:CG22"/>
    <mergeCell ref="CH22:CX22"/>
    <mergeCell ref="BQ10:CG10"/>
    <mergeCell ref="B21:AF21"/>
    <mergeCell ref="AG21:AQ21"/>
    <mergeCell ref="AR23:BB23"/>
    <mergeCell ref="BC23:BP23"/>
    <mergeCell ref="A7:AF8"/>
    <mergeCell ref="B10:AF10"/>
    <mergeCell ref="AG10:AQ10"/>
    <mergeCell ref="AR10:BB10"/>
    <mergeCell ref="BC10:BP10"/>
    <mergeCell ref="AR21:BB21"/>
    <mergeCell ref="BC21:BP21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CX53"/>
  <sheetViews>
    <sheetView view="pageBreakPreview" zoomScaleSheetLayoutView="100" zoomScalePageLayoutView="0" workbookViewId="0" topLeftCell="A25">
      <selection activeCell="AV46" sqref="AV46:BF46"/>
    </sheetView>
  </sheetViews>
  <sheetFormatPr defaultColWidth="0.875" defaultRowHeight="12.75"/>
  <cols>
    <col min="1" max="16384" width="0.875" style="12" customWidth="1"/>
  </cols>
  <sheetData>
    <row r="1" s="1" customFormat="1" ht="15" customHeight="1"/>
    <row r="2" spans="1:102" s="1" customFormat="1" ht="68.25" customHeight="1">
      <c r="A2" s="116" t="s">
        <v>193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</row>
    <row r="3" spans="9:94" s="1" customFormat="1" ht="15" customHeight="1">
      <c r="I3" s="89" t="str">
        <f>'1.1'!F6</f>
        <v>Филиал ООО "ЭнергоХолдинг" по РК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</row>
    <row r="4" spans="9:102" s="1" customFormat="1" ht="15.75">
      <c r="I4" s="173" t="s">
        <v>131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4"/>
      <c r="CR4" s="4"/>
      <c r="CS4" s="4"/>
      <c r="CT4" s="4"/>
      <c r="CU4" s="4"/>
      <c r="CV4" s="4"/>
      <c r="CW4" s="4"/>
      <c r="CX4" s="4"/>
    </row>
    <row r="6" spans="1:102" s="43" customFormat="1" ht="15">
      <c r="A6" s="76" t="s">
        <v>104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8"/>
      <c r="AV6" s="76" t="s">
        <v>192</v>
      </c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8"/>
    </row>
    <row r="7" spans="1:102" s="43" customFormat="1" ht="48" customHeight="1">
      <c r="A7" s="212" t="s">
        <v>191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4"/>
      <c r="AV7" s="124" t="s">
        <v>272</v>
      </c>
      <c r="AW7" s="125"/>
      <c r="AX7" s="125"/>
      <c r="AY7" s="125"/>
      <c r="AZ7" s="125"/>
      <c r="BA7" s="125"/>
      <c r="BB7" s="125"/>
      <c r="BC7" s="125"/>
      <c r="BD7" s="125"/>
      <c r="BE7" s="125"/>
      <c r="BF7" s="126"/>
      <c r="BG7" s="124" t="s">
        <v>317</v>
      </c>
      <c r="BH7" s="125"/>
      <c r="BI7" s="125"/>
      <c r="BJ7" s="125"/>
      <c r="BK7" s="125"/>
      <c r="BL7" s="125"/>
      <c r="BM7" s="125"/>
      <c r="BN7" s="125"/>
      <c r="BO7" s="125"/>
      <c r="BP7" s="125"/>
      <c r="BQ7" s="126"/>
      <c r="BR7" s="124" t="s">
        <v>318</v>
      </c>
      <c r="BS7" s="125"/>
      <c r="BT7" s="125"/>
      <c r="BU7" s="125"/>
      <c r="BV7" s="125"/>
      <c r="BW7" s="125"/>
      <c r="BX7" s="125"/>
      <c r="BY7" s="125"/>
      <c r="BZ7" s="125"/>
      <c r="CA7" s="125"/>
      <c r="CB7" s="126"/>
      <c r="CC7" s="124" t="s">
        <v>319</v>
      </c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/>
      <c r="CO7" s="125"/>
      <c r="CP7" s="125"/>
      <c r="CQ7" s="125"/>
      <c r="CR7" s="125"/>
      <c r="CS7" s="125"/>
      <c r="CT7" s="125"/>
      <c r="CU7" s="125"/>
      <c r="CV7" s="125"/>
      <c r="CW7" s="125"/>
      <c r="CX7" s="126"/>
    </row>
    <row r="8" spans="1:102" s="15" customFormat="1" ht="15.75" customHeight="1">
      <c r="A8" s="32"/>
      <c r="B8" s="204" t="s">
        <v>190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5"/>
      <c r="AV8" s="206"/>
      <c r="AW8" s="207"/>
      <c r="AX8" s="207"/>
      <c r="AY8" s="207"/>
      <c r="AZ8" s="207"/>
      <c r="BA8" s="207"/>
      <c r="BB8" s="207"/>
      <c r="BC8" s="207"/>
      <c r="BD8" s="207"/>
      <c r="BE8" s="207"/>
      <c r="BF8" s="208"/>
      <c r="BG8" s="206"/>
      <c r="BH8" s="207"/>
      <c r="BI8" s="207"/>
      <c r="BJ8" s="207"/>
      <c r="BK8" s="207"/>
      <c r="BL8" s="207"/>
      <c r="BM8" s="207"/>
      <c r="BN8" s="207"/>
      <c r="BO8" s="207"/>
      <c r="BP8" s="207"/>
      <c r="BQ8" s="208"/>
      <c r="BR8" s="85"/>
      <c r="BS8" s="86"/>
      <c r="BT8" s="86"/>
      <c r="BU8" s="86"/>
      <c r="BV8" s="86"/>
      <c r="BW8" s="86"/>
      <c r="BX8" s="86"/>
      <c r="BY8" s="86"/>
      <c r="BZ8" s="86"/>
      <c r="CA8" s="86"/>
      <c r="CB8" s="87"/>
      <c r="CC8" s="85"/>
      <c r="CD8" s="86"/>
      <c r="CE8" s="86"/>
      <c r="CF8" s="86"/>
      <c r="CG8" s="86"/>
      <c r="CH8" s="86"/>
      <c r="CI8" s="86"/>
      <c r="CJ8" s="86"/>
      <c r="CK8" s="86"/>
      <c r="CL8" s="86"/>
      <c r="CM8" s="87"/>
      <c r="CN8" s="85"/>
      <c r="CO8" s="86"/>
      <c r="CP8" s="86"/>
      <c r="CQ8" s="86"/>
      <c r="CR8" s="86"/>
      <c r="CS8" s="86"/>
      <c r="CT8" s="86"/>
      <c r="CU8" s="86"/>
      <c r="CV8" s="86"/>
      <c r="CW8" s="86"/>
      <c r="CX8" s="87"/>
    </row>
    <row r="9" spans="1:102" s="15" customFormat="1" ht="15.75" customHeight="1">
      <c r="A9" s="34"/>
      <c r="B9" s="204" t="s">
        <v>182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5"/>
      <c r="AV9" s="215">
        <f>'2.1'!AG12</f>
        <v>0.3333333333333333</v>
      </c>
      <c r="AW9" s="207"/>
      <c r="AX9" s="207"/>
      <c r="AY9" s="207"/>
      <c r="AZ9" s="207"/>
      <c r="BA9" s="207"/>
      <c r="BB9" s="207"/>
      <c r="BC9" s="207"/>
      <c r="BD9" s="207"/>
      <c r="BE9" s="207"/>
      <c r="BF9" s="208"/>
      <c r="BG9" s="215">
        <f>AV9</f>
        <v>0.3333333333333333</v>
      </c>
      <c r="BH9" s="216"/>
      <c r="BI9" s="216"/>
      <c r="BJ9" s="216"/>
      <c r="BK9" s="216"/>
      <c r="BL9" s="216"/>
      <c r="BM9" s="216"/>
      <c r="BN9" s="216"/>
      <c r="BO9" s="216"/>
      <c r="BP9" s="216"/>
      <c r="BQ9" s="217"/>
      <c r="BR9" s="215">
        <f aca="true" t="shared" si="0" ref="BR9:BR21">BG9</f>
        <v>0.3333333333333333</v>
      </c>
      <c r="BS9" s="216"/>
      <c r="BT9" s="216"/>
      <c r="BU9" s="216"/>
      <c r="BV9" s="216"/>
      <c r="BW9" s="216"/>
      <c r="BX9" s="216"/>
      <c r="BY9" s="216"/>
      <c r="BZ9" s="216"/>
      <c r="CA9" s="216"/>
      <c r="CB9" s="217"/>
      <c r="CC9" s="215">
        <f aca="true" t="shared" si="1" ref="CC9:CC21">BR9</f>
        <v>0.3333333333333333</v>
      </c>
      <c r="CD9" s="216"/>
      <c r="CE9" s="216"/>
      <c r="CF9" s="216"/>
      <c r="CG9" s="216"/>
      <c r="CH9" s="216"/>
      <c r="CI9" s="216"/>
      <c r="CJ9" s="216"/>
      <c r="CK9" s="216"/>
      <c r="CL9" s="216"/>
      <c r="CM9" s="217"/>
      <c r="CN9" s="215"/>
      <c r="CO9" s="216"/>
      <c r="CP9" s="216"/>
      <c r="CQ9" s="216"/>
      <c r="CR9" s="216"/>
      <c r="CS9" s="216"/>
      <c r="CT9" s="216"/>
      <c r="CU9" s="216"/>
      <c r="CV9" s="216"/>
      <c r="CW9" s="216"/>
      <c r="CX9" s="217"/>
    </row>
    <row r="10" spans="1:102" s="15" customFormat="1" ht="15.75" customHeight="1">
      <c r="A10" s="32"/>
      <c r="B10" s="204" t="s">
        <v>181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5"/>
      <c r="AV10" s="206">
        <f>'2.1'!AG15</f>
        <v>1</v>
      </c>
      <c r="AW10" s="207"/>
      <c r="AX10" s="207"/>
      <c r="AY10" s="207"/>
      <c r="AZ10" s="207"/>
      <c r="BA10" s="207"/>
      <c r="BB10" s="207"/>
      <c r="BC10" s="207"/>
      <c r="BD10" s="207"/>
      <c r="BE10" s="207"/>
      <c r="BF10" s="208"/>
      <c r="BG10" s="209">
        <f aca="true" t="shared" si="2" ref="BG10:BG21">AV10</f>
        <v>1</v>
      </c>
      <c r="BH10" s="210"/>
      <c r="BI10" s="210"/>
      <c r="BJ10" s="210"/>
      <c r="BK10" s="210"/>
      <c r="BL10" s="210"/>
      <c r="BM10" s="210"/>
      <c r="BN10" s="210"/>
      <c r="BO10" s="210"/>
      <c r="BP10" s="210"/>
      <c r="BQ10" s="211"/>
      <c r="BR10" s="209">
        <f t="shared" si="0"/>
        <v>1</v>
      </c>
      <c r="BS10" s="210"/>
      <c r="BT10" s="210"/>
      <c r="BU10" s="210"/>
      <c r="BV10" s="210"/>
      <c r="BW10" s="210"/>
      <c r="BX10" s="210"/>
      <c r="BY10" s="210"/>
      <c r="BZ10" s="210"/>
      <c r="CA10" s="210"/>
      <c r="CB10" s="211"/>
      <c r="CC10" s="209">
        <f t="shared" si="1"/>
        <v>1</v>
      </c>
      <c r="CD10" s="210"/>
      <c r="CE10" s="210"/>
      <c r="CF10" s="210"/>
      <c r="CG10" s="210"/>
      <c r="CH10" s="210"/>
      <c r="CI10" s="210"/>
      <c r="CJ10" s="210"/>
      <c r="CK10" s="210"/>
      <c r="CL10" s="210"/>
      <c r="CM10" s="211"/>
      <c r="CN10" s="209"/>
      <c r="CO10" s="210"/>
      <c r="CP10" s="210"/>
      <c r="CQ10" s="210"/>
      <c r="CR10" s="210"/>
      <c r="CS10" s="210"/>
      <c r="CT10" s="210"/>
      <c r="CU10" s="210"/>
      <c r="CV10" s="210"/>
      <c r="CW10" s="210"/>
      <c r="CX10" s="211"/>
    </row>
    <row r="11" spans="1:102" s="15" customFormat="1" ht="15.75" customHeight="1">
      <c r="A11" s="32"/>
      <c r="B11" s="204" t="s">
        <v>180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5"/>
      <c r="AV11" s="206">
        <f>'2.1'!AG16</f>
        <v>1</v>
      </c>
      <c r="AW11" s="207"/>
      <c r="AX11" s="207"/>
      <c r="AY11" s="207"/>
      <c r="AZ11" s="207"/>
      <c r="BA11" s="207"/>
      <c r="BB11" s="207"/>
      <c r="BC11" s="207"/>
      <c r="BD11" s="207"/>
      <c r="BE11" s="207"/>
      <c r="BF11" s="208"/>
      <c r="BG11" s="209">
        <f t="shared" si="2"/>
        <v>1</v>
      </c>
      <c r="BH11" s="210"/>
      <c r="BI11" s="210"/>
      <c r="BJ11" s="210"/>
      <c r="BK11" s="210"/>
      <c r="BL11" s="210"/>
      <c r="BM11" s="210"/>
      <c r="BN11" s="210"/>
      <c r="BO11" s="210"/>
      <c r="BP11" s="210"/>
      <c r="BQ11" s="211"/>
      <c r="BR11" s="209">
        <f t="shared" si="0"/>
        <v>1</v>
      </c>
      <c r="BS11" s="210"/>
      <c r="BT11" s="210"/>
      <c r="BU11" s="210"/>
      <c r="BV11" s="210"/>
      <c r="BW11" s="210"/>
      <c r="BX11" s="210"/>
      <c r="BY11" s="210"/>
      <c r="BZ11" s="210"/>
      <c r="CA11" s="210"/>
      <c r="CB11" s="211"/>
      <c r="CC11" s="209">
        <f t="shared" si="1"/>
        <v>1</v>
      </c>
      <c r="CD11" s="210"/>
      <c r="CE11" s="210"/>
      <c r="CF11" s="210"/>
      <c r="CG11" s="210"/>
      <c r="CH11" s="210"/>
      <c r="CI11" s="210"/>
      <c r="CJ11" s="210"/>
      <c r="CK11" s="210"/>
      <c r="CL11" s="210"/>
      <c r="CM11" s="211"/>
      <c r="CN11" s="209"/>
      <c r="CO11" s="210"/>
      <c r="CP11" s="210"/>
      <c r="CQ11" s="210"/>
      <c r="CR11" s="210"/>
      <c r="CS11" s="210"/>
      <c r="CT11" s="210"/>
      <c r="CU11" s="210"/>
      <c r="CV11" s="210"/>
      <c r="CW11" s="210"/>
      <c r="CX11" s="211"/>
    </row>
    <row r="12" spans="1:102" s="15" customFormat="1" ht="15.75" customHeight="1">
      <c r="A12" s="32"/>
      <c r="B12" s="204" t="s">
        <v>189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5"/>
      <c r="AV12" s="206">
        <f>'2.1'!AG17</f>
        <v>1</v>
      </c>
      <c r="AW12" s="207"/>
      <c r="AX12" s="207"/>
      <c r="AY12" s="207"/>
      <c r="AZ12" s="207"/>
      <c r="BA12" s="207"/>
      <c r="BB12" s="207"/>
      <c r="BC12" s="207"/>
      <c r="BD12" s="207"/>
      <c r="BE12" s="207"/>
      <c r="BF12" s="208"/>
      <c r="BG12" s="209">
        <f t="shared" si="2"/>
        <v>1</v>
      </c>
      <c r="BH12" s="210"/>
      <c r="BI12" s="210"/>
      <c r="BJ12" s="210"/>
      <c r="BK12" s="210"/>
      <c r="BL12" s="210"/>
      <c r="BM12" s="210"/>
      <c r="BN12" s="210"/>
      <c r="BO12" s="210"/>
      <c r="BP12" s="210"/>
      <c r="BQ12" s="211"/>
      <c r="BR12" s="209">
        <f t="shared" si="0"/>
        <v>1</v>
      </c>
      <c r="BS12" s="210"/>
      <c r="BT12" s="210"/>
      <c r="BU12" s="210"/>
      <c r="BV12" s="210"/>
      <c r="BW12" s="210"/>
      <c r="BX12" s="210"/>
      <c r="BY12" s="210"/>
      <c r="BZ12" s="210"/>
      <c r="CA12" s="210"/>
      <c r="CB12" s="211"/>
      <c r="CC12" s="209">
        <f t="shared" si="1"/>
        <v>1</v>
      </c>
      <c r="CD12" s="210"/>
      <c r="CE12" s="210"/>
      <c r="CF12" s="210"/>
      <c r="CG12" s="210"/>
      <c r="CH12" s="210"/>
      <c r="CI12" s="210"/>
      <c r="CJ12" s="210"/>
      <c r="CK12" s="210"/>
      <c r="CL12" s="210"/>
      <c r="CM12" s="211"/>
      <c r="CN12" s="209"/>
      <c r="CO12" s="210"/>
      <c r="CP12" s="210"/>
      <c r="CQ12" s="210"/>
      <c r="CR12" s="210"/>
      <c r="CS12" s="210"/>
      <c r="CT12" s="210"/>
      <c r="CU12" s="210"/>
      <c r="CV12" s="210"/>
      <c r="CW12" s="210"/>
      <c r="CX12" s="211"/>
    </row>
    <row r="13" spans="1:102" s="15" customFormat="1" ht="15.75" customHeight="1">
      <c r="A13" s="32"/>
      <c r="B13" s="204" t="s">
        <v>188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5"/>
      <c r="AV13" s="206">
        <f>'2.1'!AG18</f>
        <v>0</v>
      </c>
      <c r="AW13" s="207"/>
      <c r="AX13" s="207"/>
      <c r="AY13" s="207"/>
      <c r="AZ13" s="207"/>
      <c r="BA13" s="207"/>
      <c r="BB13" s="207"/>
      <c r="BC13" s="207"/>
      <c r="BD13" s="207"/>
      <c r="BE13" s="207"/>
      <c r="BF13" s="208"/>
      <c r="BG13" s="209">
        <f t="shared" si="2"/>
        <v>0</v>
      </c>
      <c r="BH13" s="210"/>
      <c r="BI13" s="210"/>
      <c r="BJ13" s="210"/>
      <c r="BK13" s="210"/>
      <c r="BL13" s="210"/>
      <c r="BM13" s="210"/>
      <c r="BN13" s="210"/>
      <c r="BO13" s="210"/>
      <c r="BP13" s="210"/>
      <c r="BQ13" s="211"/>
      <c r="BR13" s="209">
        <f t="shared" si="0"/>
        <v>0</v>
      </c>
      <c r="BS13" s="210"/>
      <c r="BT13" s="210"/>
      <c r="BU13" s="210"/>
      <c r="BV13" s="210"/>
      <c r="BW13" s="210"/>
      <c r="BX13" s="210"/>
      <c r="BY13" s="210"/>
      <c r="BZ13" s="210"/>
      <c r="CA13" s="210"/>
      <c r="CB13" s="211"/>
      <c r="CC13" s="209">
        <f t="shared" si="1"/>
        <v>0</v>
      </c>
      <c r="CD13" s="210"/>
      <c r="CE13" s="210"/>
      <c r="CF13" s="210"/>
      <c r="CG13" s="210"/>
      <c r="CH13" s="210"/>
      <c r="CI13" s="210"/>
      <c r="CJ13" s="210"/>
      <c r="CK13" s="210"/>
      <c r="CL13" s="210"/>
      <c r="CM13" s="211"/>
      <c r="CN13" s="209"/>
      <c r="CO13" s="210"/>
      <c r="CP13" s="210"/>
      <c r="CQ13" s="210"/>
      <c r="CR13" s="210"/>
      <c r="CS13" s="210"/>
      <c r="CT13" s="210"/>
      <c r="CU13" s="210"/>
      <c r="CV13" s="210"/>
      <c r="CW13" s="210"/>
      <c r="CX13" s="211"/>
    </row>
    <row r="14" spans="1:102" s="15" customFormat="1" ht="15.75" customHeight="1">
      <c r="A14" s="32"/>
      <c r="B14" s="204" t="s">
        <v>175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5"/>
      <c r="AV14" s="206">
        <f>'2.1'!AG21</f>
        <v>1</v>
      </c>
      <c r="AW14" s="207"/>
      <c r="AX14" s="207"/>
      <c r="AY14" s="207"/>
      <c r="AZ14" s="207"/>
      <c r="BA14" s="207"/>
      <c r="BB14" s="207"/>
      <c r="BC14" s="207"/>
      <c r="BD14" s="207"/>
      <c r="BE14" s="207"/>
      <c r="BF14" s="208"/>
      <c r="BG14" s="209">
        <f t="shared" si="2"/>
        <v>1</v>
      </c>
      <c r="BH14" s="210"/>
      <c r="BI14" s="210"/>
      <c r="BJ14" s="210"/>
      <c r="BK14" s="210"/>
      <c r="BL14" s="210"/>
      <c r="BM14" s="210"/>
      <c r="BN14" s="210"/>
      <c r="BO14" s="210"/>
      <c r="BP14" s="210"/>
      <c r="BQ14" s="211"/>
      <c r="BR14" s="209">
        <f t="shared" si="0"/>
        <v>1</v>
      </c>
      <c r="BS14" s="210"/>
      <c r="BT14" s="210"/>
      <c r="BU14" s="210"/>
      <c r="BV14" s="210"/>
      <c r="BW14" s="210"/>
      <c r="BX14" s="210"/>
      <c r="BY14" s="210"/>
      <c r="BZ14" s="210"/>
      <c r="CA14" s="210"/>
      <c r="CB14" s="211"/>
      <c r="CC14" s="209">
        <f t="shared" si="1"/>
        <v>1</v>
      </c>
      <c r="CD14" s="210"/>
      <c r="CE14" s="210"/>
      <c r="CF14" s="210"/>
      <c r="CG14" s="210"/>
      <c r="CH14" s="210"/>
      <c r="CI14" s="210"/>
      <c r="CJ14" s="210"/>
      <c r="CK14" s="210"/>
      <c r="CL14" s="210"/>
      <c r="CM14" s="211"/>
      <c r="CN14" s="209"/>
      <c r="CO14" s="210"/>
      <c r="CP14" s="210"/>
      <c r="CQ14" s="210"/>
      <c r="CR14" s="210"/>
      <c r="CS14" s="210"/>
      <c r="CT14" s="210"/>
      <c r="CU14" s="210"/>
      <c r="CV14" s="210"/>
      <c r="CW14" s="210"/>
      <c r="CX14" s="211"/>
    </row>
    <row r="15" spans="1:102" s="15" customFormat="1" ht="15.75" customHeight="1">
      <c r="A15" s="32"/>
      <c r="B15" s="204" t="s">
        <v>174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5"/>
      <c r="AV15" s="206">
        <f>'2.1'!AG22</f>
        <v>0</v>
      </c>
      <c r="AW15" s="207"/>
      <c r="AX15" s="207"/>
      <c r="AY15" s="207"/>
      <c r="AZ15" s="207"/>
      <c r="BA15" s="207"/>
      <c r="BB15" s="207"/>
      <c r="BC15" s="207"/>
      <c r="BD15" s="207"/>
      <c r="BE15" s="207"/>
      <c r="BF15" s="208"/>
      <c r="BG15" s="209">
        <f t="shared" si="2"/>
        <v>0</v>
      </c>
      <c r="BH15" s="210"/>
      <c r="BI15" s="210"/>
      <c r="BJ15" s="210"/>
      <c r="BK15" s="210"/>
      <c r="BL15" s="210"/>
      <c r="BM15" s="210"/>
      <c r="BN15" s="210"/>
      <c r="BO15" s="210"/>
      <c r="BP15" s="210"/>
      <c r="BQ15" s="211"/>
      <c r="BR15" s="209">
        <f t="shared" si="0"/>
        <v>0</v>
      </c>
      <c r="BS15" s="210"/>
      <c r="BT15" s="210"/>
      <c r="BU15" s="210"/>
      <c r="BV15" s="210"/>
      <c r="BW15" s="210"/>
      <c r="BX15" s="210"/>
      <c r="BY15" s="210"/>
      <c r="BZ15" s="210"/>
      <c r="CA15" s="210"/>
      <c r="CB15" s="211"/>
      <c r="CC15" s="209">
        <f t="shared" si="1"/>
        <v>0</v>
      </c>
      <c r="CD15" s="210"/>
      <c r="CE15" s="210"/>
      <c r="CF15" s="210"/>
      <c r="CG15" s="210"/>
      <c r="CH15" s="210"/>
      <c r="CI15" s="210"/>
      <c r="CJ15" s="210"/>
      <c r="CK15" s="210"/>
      <c r="CL15" s="210"/>
      <c r="CM15" s="211"/>
      <c r="CN15" s="209"/>
      <c r="CO15" s="210"/>
      <c r="CP15" s="210"/>
      <c r="CQ15" s="210"/>
      <c r="CR15" s="210"/>
      <c r="CS15" s="210"/>
      <c r="CT15" s="210"/>
      <c r="CU15" s="210"/>
      <c r="CV15" s="210"/>
      <c r="CW15" s="210"/>
      <c r="CX15" s="211"/>
    </row>
    <row r="16" spans="1:102" s="15" customFormat="1" ht="15.75" customHeight="1">
      <c r="A16" s="32"/>
      <c r="B16" s="204" t="s">
        <v>173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5"/>
      <c r="AV16" s="206">
        <f>'2.1'!AG23</f>
        <v>0</v>
      </c>
      <c r="AW16" s="207"/>
      <c r="AX16" s="207"/>
      <c r="AY16" s="207"/>
      <c r="AZ16" s="207"/>
      <c r="BA16" s="207"/>
      <c r="BB16" s="207"/>
      <c r="BC16" s="207"/>
      <c r="BD16" s="207"/>
      <c r="BE16" s="207"/>
      <c r="BF16" s="208"/>
      <c r="BG16" s="209">
        <f t="shared" si="2"/>
        <v>0</v>
      </c>
      <c r="BH16" s="210"/>
      <c r="BI16" s="210"/>
      <c r="BJ16" s="210"/>
      <c r="BK16" s="210"/>
      <c r="BL16" s="210"/>
      <c r="BM16" s="210"/>
      <c r="BN16" s="210"/>
      <c r="BO16" s="210"/>
      <c r="BP16" s="210"/>
      <c r="BQ16" s="211"/>
      <c r="BR16" s="209">
        <f t="shared" si="0"/>
        <v>0</v>
      </c>
      <c r="BS16" s="210"/>
      <c r="BT16" s="210"/>
      <c r="BU16" s="210"/>
      <c r="BV16" s="210"/>
      <c r="BW16" s="210"/>
      <c r="BX16" s="210"/>
      <c r="BY16" s="210"/>
      <c r="BZ16" s="210"/>
      <c r="CA16" s="210"/>
      <c r="CB16" s="211"/>
      <c r="CC16" s="209">
        <f t="shared" si="1"/>
        <v>0</v>
      </c>
      <c r="CD16" s="210"/>
      <c r="CE16" s="210"/>
      <c r="CF16" s="210"/>
      <c r="CG16" s="210"/>
      <c r="CH16" s="210"/>
      <c r="CI16" s="210"/>
      <c r="CJ16" s="210"/>
      <c r="CK16" s="210"/>
      <c r="CL16" s="210"/>
      <c r="CM16" s="211"/>
      <c r="CN16" s="209"/>
      <c r="CO16" s="210"/>
      <c r="CP16" s="210"/>
      <c r="CQ16" s="210"/>
      <c r="CR16" s="210"/>
      <c r="CS16" s="210"/>
      <c r="CT16" s="210"/>
      <c r="CU16" s="210"/>
      <c r="CV16" s="210"/>
      <c r="CW16" s="210"/>
      <c r="CX16" s="211"/>
    </row>
    <row r="17" spans="1:102" s="15" customFormat="1" ht="15.75" customHeight="1">
      <c r="A17" s="32"/>
      <c r="B17" s="204" t="s">
        <v>187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5"/>
      <c r="AV17" s="206">
        <f>'2.1'!AG24</f>
        <v>1</v>
      </c>
      <c r="AW17" s="207"/>
      <c r="AX17" s="207"/>
      <c r="AY17" s="207"/>
      <c r="AZ17" s="207"/>
      <c r="BA17" s="207"/>
      <c r="BB17" s="207"/>
      <c r="BC17" s="207"/>
      <c r="BD17" s="207"/>
      <c r="BE17" s="207"/>
      <c r="BF17" s="208"/>
      <c r="BG17" s="209">
        <f t="shared" si="2"/>
        <v>1</v>
      </c>
      <c r="BH17" s="210"/>
      <c r="BI17" s="210"/>
      <c r="BJ17" s="210"/>
      <c r="BK17" s="210"/>
      <c r="BL17" s="210"/>
      <c r="BM17" s="210"/>
      <c r="BN17" s="210"/>
      <c r="BO17" s="210"/>
      <c r="BP17" s="210"/>
      <c r="BQ17" s="211"/>
      <c r="BR17" s="209">
        <f t="shared" si="0"/>
        <v>1</v>
      </c>
      <c r="BS17" s="210"/>
      <c r="BT17" s="210"/>
      <c r="BU17" s="210"/>
      <c r="BV17" s="210"/>
      <c r="BW17" s="210"/>
      <c r="BX17" s="210"/>
      <c r="BY17" s="210"/>
      <c r="BZ17" s="210"/>
      <c r="CA17" s="210"/>
      <c r="CB17" s="211"/>
      <c r="CC17" s="209">
        <f t="shared" si="1"/>
        <v>1</v>
      </c>
      <c r="CD17" s="210"/>
      <c r="CE17" s="210"/>
      <c r="CF17" s="210"/>
      <c r="CG17" s="210"/>
      <c r="CH17" s="210"/>
      <c r="CI17" s="210"/>
      <c r="CJ17" s="210"/>
      <c r="CK17" s="210"/>
      <c r="CL17" s="210"/>
      <c r="CM17" s="211"/>
      <c r="CN17" s="209"/>
      <c r="CO17" s="210"/>
      <c r="CP17" s="210"/>
      <c r="CQ17" s="210"/>
      <c r="CR17" s="210"/>
      <c r="CS17" s="210"/>
      <c r="CT17" s="210"/>
      <c r="CU17" s="210"/>
      <c r="CV17" s="210"/>
      <c r="CW17" s="210"/>
      <c r="CX17" s="211"/>
    </row>
    <row r="18" spans="1:102" s="15" customFormat="1" ht="15.75" customHeight="1">
      <c r="A18" s="32"/>
      <c r="B18" s="204" t="s">
        <v>186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5"/>
      <c r="AV18" s="206">
        <f>'2.1'!AG25</f>
        <v>1</v>
      </c>
      <c r="AW18" s="207"/>
      <c r="AX18" s="207"/>
      <c r="AY18" s="207"/>
      <c r="AZ18" s="207"/>
      <c r="BA18" s="207"/>
      <c r="BB18" s="207"/>
      <c r="BC18" s="207"/>
      <c r="BD18" s="207"/>
      <c r="BE18" s="207"/>
      <c r="BF18" s="208"/>
      <c r="BG18" s="209">
        <f t="shared" si="2"/>
        <v>1</v>
      </c>
      <c r="BH18" s="210"/>
      <c r="BI18" s="210"/>
      <c r="BJ18" s="210"/>
      <c r="BK18" s="210"/>
      <c r="BL18" s="210"/>
      <c r="BM18" s="210"/>
      <c r="BN18" s="210"/>
      <c r="BO18" s="210"/>
      <c r="BP18" s="210"/>
      <c r="BQ18" s="211"/>
      <c r="BR18" s="209">
        <f t="shared" si="0"/>
        <v>1</v>
      </c>
      <c r="BS18" s="210"/>
      <c r="BT18" s="210"/>
      <c r="BU18" s="210"/>
      <c r="BV18" s="210"/>
      <c r="BW18" s="210"/>
      <c r="BX18" s="210"/>
      <c r="BY18" s="210"/>
      <c r="BZ18" s="210"/>
      <c r="CA18" s="210"/>
      <c r="CB18" s="211"/>
      <c r="CC18" s="209">
        <f t="shared" si="1"/>
        <v>1</v>
      </c>
      <c r="CD18" s="210"/>
      <c r="CE18" s="210"/>
      <c r="CF18" s="210"/>
      <c r="CG18" s="210"/>
      <c r="CH18" s="210"/>
      <c r="CI18" s="210"/>
      <c r="CJ18" s="210"/>
      <c r="CK18" s="210"/>
      <c r="CL18" s="210"/>
      <c r="CM18" s="211"/>
      <c r="CN18" s="209"/>
      <c r="CO18" s="210"/>
      <c r="CP18" s="210"/>
      <c r="CQ18" s="210"/>
      <c r="CR18" s="210"/>
      <c r="CS18" s="210"/>
      <c r="CT18" s="210"/>
      <c r="CU18" s="210"/>
      <c r="CV18" s="210"/>
      <c r="CW18" s="210"/>
      <c r="CX18" s="211"/>
    </row>
    <row r="19" spans="1:102" s="15" customFormat="1" ht="15.75" customHeight="1">
      <c r="A19" s="32"/>
      <c r="B19" s="204" t="s">
        <v>164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5"/>
      <c r="AV19" s="218">
        <f>'2.1'!AG27</f>
        <v>0</v>
      </c>
      <c r="AW19" s="207"/>
      <c r="AX19" s="207"/>
      <c r="AY19" s="207"/>
      <c r="AZ19" s="207"/>
      <c r="BA19" s="207"/>
      <c r="BB19" s="207"/>
      <c r="BC19" s="207"/>
      <c r="BD19" s="207"/>
      <c r="BE19" s="207"/>
      <c r="BF19" s="208"/>
      <c r="BG19" s="209">
        <f t="shared" si="2"/>
        <v>0</v>
      </c>
      <c r="BH19" s="210"/>
      <c r="BI19" s="210"/>
      <c r="BJ19" s="210"/>
      <c r="BK19" s="210"/>
      <c r="BL19" s="210"/>
      <c r="BM19" s="210"/>
      <c r="BN19" s="210"/>
      <c r="BO19" s="210"/>
      <c r="BP19" s="210"/>
      <c r="BQ19" s="211"/>
      <c r="BR19" s="209">
        <f t="shared" si="0"/>
        <v>0</v>
      </c>
      <c r="BS19" s="210"/>
      <c r="BT19" s="210"/>
      <c r="BU19" s="210"/>
      <c r="BV19" s="210"/>
      <c r="BW19" s="210"/>
      <c r="BX19" s="210"/>
      <c r="BY19" s="210"/>
      <c r="BZ19" s="210"/>
      <c r="CA19" s="210"/>
      <c r="CB19" s="211"/>
      <c r="CC19" s="209">
        <f t="shared" si="1"/>
        <v>0</v>
      </c>
      <c r="CD19" s="210"/>
      <c r="CE19" s="210"/>
      <c r="CF19" s="210"/>
      <c r="CG19" s="210"/>
      <c r="CH19" s="210"/>
      <c r="CI19" s="210"/>
      <c r="CJ19" s="210"/>
      <c r="CK19" s="210"/>
      <c r="CL19" s="210"/>
      <c r="CM19" s="211"/>
      <c r="CN19" s="209"/>
      <c r="CO19" s="210"/>
      <c r="CP19" s="210"/>
      <c r="CQ19" s="210"/>
      <c r="CR19" s="210"/>
      <c r="CS19" s="210"/>
      <c r="CT19" s="210"/>
      <c r="CU19" s="210"/>
      <c r="CV19" s="210"/>
      <c r="CW19" s="210"/>
      <c r="CX19" s="211"/>
    </row>
    <row r="20" spans="1:102" s="15" customFormat="1" ht="15.75" customHeight="1">
      <c r="A20" s="32"/>
      <c r="B20" s="204" t="s">
        <v>185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5"/>
      <c r="AV20" s="218">
        <f>'2.1'!AG30</f>
        <v>0</v>
      </c>
      <c r="AW20" s="207"/>
      <c r="AX20" s="207"/>
      <c r="AY20" s="207"/>
      <c r="AZ20" s="207"/>
      <c r="BA20" s="207"/>
      <c r="BB20" s="207"/>
      <c r="BC20" s="207"/>
      <c r="BD20" s="207"/>
      <c r="BE20" s="207"/>
      <c r="BF20" s="208"/>
      <c r="BG20" s="209">
        <f t="shared" si="2"/>
        <v>0</v>
      </c>
      <c r="BH20" s="210"/>
      <c r="BI20" s="210"/>
      <c r="BJ20" s="210"/>
      <c r="BK20" s="210"/>
      <c r="BL20" s="210"/>
      <c r="BM20" s="210"/>
      <c r="BN20" s="210"/>
      <c r="BO20" s="210"/>
      <c r="BP20" s="210"/>
      <c r="BQ20" s="211"/>
      <c r="BR20" s="209">
        <f t="shared" si="0"/>
        <v>0</v>
      </c>
      <c r="BS20" s="210"/>
      <c r="BT20" s="210"/>
      <c r="BU20" s="210"/>
      <c r="BV20" s="210"/>
      <c r="BW20" s="210"/>
      <c r="BX20" s="210"/>
      <c r="BY20" s="210"/>
      <c r="BZ20" s="210"/>
      <c r="CA20" s="210"/>
      <c r="CB20" s="211"/>
      <c r="CC20" s="209">
        <f t="shared" si="1"/>
        <v>0</v>
      </c>
      <c r="CD20" s="210"/>
      <c r="CE20" s="210"/>
      <c r="CF20" s="210"/>
      <c r="CG20" s="210"/>
      <c r="CH20" s="210"/>
      <c r="CI20" s="210"/>
      <c r="CJ20" s="210"/>
      <c r="CK20" s="210"/>
      <c r="CL20" s="210"/>
      <c r="CM20" s="211"/>
      <c r="CN20" s="209"/>
      <c r="CO20" s="210"/>
      <c r="CP20" s="210"/>
      <c r="CQ20" s="210"/>
      <c r="CR20" s="210"/>
      <c r="CS20" s="210"/>
      <c r="CT20" s="210"/>
      <c r="CU20" s="210"/>
      <c r="CV20" s="210"/>
      <c r="CW20" s="210"/>
      <c r="CX20" s="211"/>
    </row>
    <row r="21" spans="1:102" s="15" customFormat="1" ht="15.75" customHeight="1">
      <c r="A21" s="32"/>
      <c r="B21" s="204" t="s">
        <v>184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5"/>
      <c r="AV21" s="218">
        <f>'2.1'!AG31</f>
        <v>0</v>
      </c>
      <c r="AW21" s="207"/>
      <c r="AX21" s="207"/>
      <c r="AY21" s="207"/>
      <c r="AZ21" s="207"/>
      <c r="BA21" s="207"/>
      <c r="BB21" s="207"/>
      <c r="BC21" s="207"/>
      <c r="BD21" s="207"/>
      <c r="BE21" s="207"/>
      <c r="BF21" s="208"/>
      <c r="BG21" s="209">
        <f t="shared" si="2"/>
        <v>0</v>
      </c>
      <c r="BH21" s="210"/>
      <c r="BI21" s="210"/>
      <c r="BJ21" s="210"/>
      <c r="BK21" s="210"/>
      <c r="BL21" s="210"/>
      <c r="BM21" s="210"/>
      <c r="BN21" s="210"/>
      <c r="BO21" s="210"/>
      <c r="BP21" s="210"/>
      <c r="BQ21" s="211"/>
      <c r="BR21" s="209">
        <f t="shared" si="0"/>
        <v>0</v>
      </c>
      <c r="BS21" s="210"/>
      <c r="BT21" s="210"/>
      <c r="BU21" s="210"/>
      <c r="BV21" s="210"/>
      <c r="BW21" s="210"/>
      <c r="BX21" s="210"/>
      <c r="BY21" s="210"/>
      <c r="BZ21" s="210"/>
      <c r="CA21" s="210"/>
      <c r="CB21" s="211"/>
      <c r="CC21" s="209">
        <f t="shared" si="1"/>
        <v>0</v>
      </c>
      <c r="CD21" s="210"/>
      <c r="CE21" s="210"/>
      <c r="CF21" s="210"/>
      <c r="CG21" s="210"/>
      <c r="CH21" s="210"/>
      <c r="CI21" s="210"/>
      <c r="CJ21" s="210"/>
      <c r="CK21" s="210"/>
      <c r="CL21" s="210"/>
      <c r="CM21" s="211"/>
      <c r="CN21" s="209"/>
      <c r="CO21" s="210"/>
      <c r="CP21" s="210"/>
      <c r="CQ21" s="210"/>
      <c r="CR21" s="210"/>
      <c r="CS21" s="210"/>
      <c r="CT21" s="210"/>
      <c r="CU21" s="210"/>
      <c r="CV21" s="210"/>
      <c r="CW21" s="210"/>
      <c r="CX21" s="211"/>
    </row>
    <row r="22" spans="1:102" s="15" customFormat="1" ht="15.75" customHeight="1">
      <c r="A22" s="32"/>
      <c r="B22" s="204" t="s">
        <v>183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5"/>
      <c r="AV22" s="206"/>
      <c r="AW22" s="207"/>
      <c r="AX22" s="207"/>
      <c r="AY22" s="207"/>
      <c r="AZ22" s="207"/>
      <c r="BA22" s="207"/>
      <c r="BB22" s="207"/>
      <c r="BC22" s="207"/>
      <c r="BD22" s="207"/>
      <c r="BE22" s="207"/>
      <c r="BF22" s="208"/>
      <c r="BG22" s="206"/>
      <c r="BH22" s="207"/>
      <c r="BI22" s="207"/>
      <c r="BJ22" s="207"/>
      <c r="BK22" s="207"/>
      <c r="BL22" s="207"/>
      <c r="BM22" s="207"/>
      <c r="BN22" s="207"/>
      <c r="BO22" s="207"/>
      <c r="BP22" s="207"/>
      <c r="BQ22" s="208"/>
      <c r="BR22" s="85"/>
      <c r="BS22" s="86"/>
      <c r="BT22" s="86"/>
      <c r="BU22" s="86"/>
      <c r="BV22" s="86"/>
      <c r="BW22" s="86"/>
      <c r="BX22" s="86"/>
      <c r="BY22" s="86"/>
      <c r="BZ22" s="86"/>
      <c r="CA22" s="86"/>
      <c r="CB22" s="87"/>
      <c r="CC22" s="85"/>
      <c r="CD22" s="86"/>
      <c r="CE22" s="86"/>
      <c r="CF22" s="86"/>
      <c r="CG22" s="86"/>
      <c r="CH22" s="86"/>
      <c r="CI22" s="86"/>
      <c r="CJ22" s="86"/>
      <c r="CK22" s="86"/>
      <c r="CL22" s="86"/>
      <c r="CM22" s="87"/>
      <c r="CN22" s="85"/>
      <c r="CO22" s="86"/>
      <c r="CP22" s="86"/>
      <c r="CQ22" s="86"/>
      <c r="CR22" s="86"/>
      <c r="CS22" s="86"/>
      <c r="CT22" s="86"/>
      <c r="CU22" s="86"/>
      <c r="CV22" s="86"/>
      <c r="CW22" s="86"/>
      <c r="CX22" s="87"/>
    </row>
    <row r="23" spans="1:102" s="15" customFormat="1" ht="15.75" customHeight="1">
      <c r="A23" s="32"/>
      <c r="B23" s="204" t="s">
        <v>182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5"/>
      <c r="AV23" s="206">
        <f>'2.2'!AG11</f>
        <v>15</v>
      </c>
      <c r="AW23" s="207"/>
      <c r="AX23" s="207"/>
      <c r="AY23" s="207"/>
      <c r="AZ23" s="207"/>
      <c r="BA23" s="207"/>
      <c r="BB23" s="207"/>
      <c r="BC23" s="207"/>
      <c r="BD23" s="207"/>
      <c r="BE23" s="207"/>
      <c r="BF23" s="208"/>
      <c r="BG23" s="209">
        <f aca="true" t="shared" si="3" ref="BG23:BG30">AV23</f>
        <v>15</v>
      </c>
      <c r="BH23" s="210"/>
      <c r="BI23" s="210"/>
      <c r="BJ23" s="210"/>
      <c r="BK23" s="210"/>
      <c r="BL23" s="210"/>
      <c r="BM23" s="210"/>
      <c r="BN23" s="210"/>
      <c r="BO23" s="210"/>
      <c r="BP23" s="210"/>
      <c r="BQ23" s="211"/>
      <c r="BR23" s="209">
        <f aca="true" t="shared" si="4" ref="BR23:BR30">BG23</f>
        <v>15</v>
      </c>
      <c r="BS23" s="210"/>
      <c r="BT23" s="210"/>
      <c r="BU23" s="210"/>
      <c r="BV23" s="210"/>
      <c r="BW23" s="210"/>
      <c r="BX23" s="210"/>
      <c r="BY23" s="210"/>
      <c r="BZ23" s="210"/>
      <c r="CA23" s="210"/>
      <c r="CB23" s="211"/>
      <c r="CC23" s="209">
        <f aca="true" t="shared" si="5" ref="CC23:CC30">BR23</f>
        <v>15</v>
      </c>
      <c r="CD23" s="210"/>
      <c r="CE23" s="210"/>
      <c r="CF23" s="210"/>
      <c r="CG23" s="210"/>
      <c r="CH23" s="210"/>
      <c r="CI23" s="210"/>
      <c r="CJ23" s="210"/>
      <c r="CK23" s="210"/>
      <c r="CL23" s="210"/>
      <c r="CM23" s="211"/>
      <c r="CN23" s="209"/>
      <c r="CO23" s="210"/>
      <c r="CP23" s="210"/>
      <c r="CQ23" s="210"/>
      <c r="CR23" s="210"/>
      <c r="CS23" s="210"/>
      <c r="CT23" s="210"/>
      <c r="CU23" s="210"/>
      <c r="CV23" s="210"/>
      <c r="CW23" s="210"/>
      <c r="CX23" s="211"/>
    </row>
    <row r="24" spans="1:102" s="15" customFormat="1" ht="15.75" customHeight="1">
      <c r="A24" s="32"/>
      <c r="B24" s="204" t="s">
        <v>181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5"/>
      <c r="AV24" s="206">
        <f>'2.2'!AG13</f>
        <v>15</v>
      </c>
      <c r="AW24" s="207"/>
      <c r="AX24" s="207"/>
      <c r="AY24" s="207"/>
      <c r="AZ24" s="207"/>
      <c r="BA24" s="207"/>
      <c r="BB24" s="207"/>
      <c r="BC24" s="207"/>
      <c r="BD24" s="207"/>
      <c r="BE24" s="207"/>
      <c r="BF24" s="208"/>
      <c r="BG24" s="209">
        <f t="shared" si="3"/>
        <v>15</v>
      </c>
      <c r="BH24" s="210"/>
      <c r="BI24" s="210"/>
      <c r="BJ24" s="210"/>
      <c r="BK24" s="210"/>
      <c r="BL24" s="210"/>
      <c r="BM24" s="210"/>
      <c r="BN24" s="210"/>
      <c r="BO24" s="210"/>
      <c r="BP24" s="210"/>
      <c r="BQ24" s="211"/>
      <c r="BR24" s="209">
        <f t="shared" si="4"/>
        <v>15</v>
      </c>
      <c r="BS24" s="210"/>
      <c r="BT24" s="210"/>
      <c r="BU24" s="210"/>
      <c r="BV24" s="210"/>
      <c r="BW24" s="210"/>
      <c r="BX24" s="210"/>
      <c r="BY24" s="210"/>
      <c r="BZ24" s="210"/>
      <c r="CA24" s="210"/>
      <c r="CB24" s="211"/>
      <c r="CC24" s="209">
        <f t="shared" si="5"/>
        <v>15</v>
      </c>
      <c r="CD24" s="210"/>
      <c r="CE24" s="210"/>
      <c r="CF24" s="210"/>
      <c r="CG24" s="210"/>
      <c r="CH24" s="210"/>
      <c r="CI24" s="210"/>
      <c r="CJ24" s="210"/>
      <c r="CK24" s="210"/>
      <c r="CL24" s="210"/>
      <c r="CM24" s="211"/>
      <c r="CN24" s="209"/>
      <c r="CO24" s="210"/>
      <c r="CP24" s="210"/>
      <c r="CQ24" s="210"/>
      <c r="CR24" s="210"/>
      <c r="CS24" s="210"/>
      <c r="CT24" s="210"/>
      <c r="CU24" s="210"/>
      <c r="CV24" s="210"/>
      <c r="CW24" s="210"/>
      <c r="CX24" s="211"/>
    </row>
    <row r="25" spans="1:102" s="15" customFormat="1" ht="15.75" customHeight="1">
      <c r="A25" s="32"/>
      <c r="B25" s="204" t="s">
        <v>180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5"/>
      <c r="AV25" s="206">
        <f>'2.2'!AG14</f>
        <v>15</v>
      </c>
      <c r="AW25" s="207"/>
      <c r="AX25" s="207"/>
      <c r="AY25" s="207"/>
      <c r="AZ25" s="207"/>
      <c r="BA25" s="207"/>
      <c r="BB25" s="207"/>
      <c r="BC25" s="207"/>
      <c r="BD25" s="207"/>
      <c r="BE25" s="207"/>
      <c r="BF25" s="208"/>
      <c r="BG25" s="209">
        <f t="shared" si="3"/>
        <v>15</v>
      </c>
      <c r="BH25" s="210"/>
      <c r="BI25" s="210"/>
      <c r="BJ25" s="210"/>
      <c r="BK25" s="210"/>
      <c r="BL25" s="210"/>
      <c r="BM25" s="210"/>
      <c r="BN25" s="210"/>
      <c r="BO25" s="210"/>
      <c r="BP25" s="210"/>
      <c r="BQ25" s="211"/>
      <c r="BR25" s="209">
        <f t="shared" si="4"/>
        <v>15</v>
      </c>
      <c r="BS25" s="210"/>
      <c r="BT25" s="210"/>
      <c r="BU25" s="210"/>
      <c r="BV25" s="210"/>
      <c r="BW25" s="210"/>
      <c r="BX25" s="210"/>
      <c r="BY25" s="210"/>
      <c r="BZ25" s="210"/>
      <c r="CA25" s="210"/>
      <c r="CB25" s="211"/>
      <c r="CC25" s="209">
        <f t="shared" si="5"/>
        <v>15</v>
      </c>
      <c r="CD25" s="210"/>
      <c r="CE25" s="210"/>
      <c r="CF25" s="210"/>
      <c r="CG25" s="210"/>
      <c r="CH25" s="210"/>
      <c r="CI25" s="210"/>
      <c r="CJ25" s="210"/>
      <c r="CK25" s="210"/>
      <c r="CL25" s="210"/>
      <c r="CM25" s="211"/>
      <c r="CN25" s="209"/>
      <c r="CO25" s="210"/>
      <c r="CP25" s="210"/>
      <c r="CQ25" s="210"/>
      <c r="CR25" s="210"/>
      <c r="CS25" s="210"/>
      <c r="CT25" s="210"/>
      <c r="CU25" s="210"/>
      <c r="CV25" s="210"/>
      <c r="CW25" s="210"/>
      <c r="CX25" s="211"/>
    </row>
    <row r="26" spans="1:102" s="15" customFormat="1" ht="15.75" customHeight="1">
      <c r="A26" s="32"/>
      <c r="B26" s="204" t="s">
        <v>179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5"/>
      <c r="AV26" s="206">
        <f>'2.2'!AG15</f>
        <v>0</v>
      </c>
      <c r="AW26" s="207"/>
      <c r="AX26" s="207"/>
      <c r="AY26" s="207"/>
      <c r="AZ26" s="207"/>
      <c r="BA26" s="207"/>
      <c r="BB26" s="207"/>
      <c r="BC26" s="207"/>
      <c r="BD26" s="207"/>
      <c r="BE26" s="207"/>
      <c r="BF26" s="208"/>
      <c r="BG26" s="209">
        <f t="shared" si="3"/>
        <v>0</v>
      </c>
      <c r="BH26" s="210"/>
      <c r="BI26" s="210"/>
      <c r="BJ26" s="210"/>
      <c r="BK26" s="210"/>
      <c r="BL26" s="210"/>
      <c r="BM26" s="210"/>
      <c r="BN26" s="210"/>
      <c r="BO26" s="210"/>
      <c r="BP26" s="210"/>
      <c r="BQ26" s="211"/>
      <c r="BR26" s="209">
        <f t="shared" si="4"/>
        <v>0</v>
      </c>
      <c r="BS26" s="210"/>
      <c r="BT26" s="210"/>
      <c r="BU26" s="210"/>
      <c r="BV26" s="210"/>
      <c r="BW26" s="210"/>
      <c r="BX26" s="210"/>
      <c r="BY26" s="210"/>
      <c r="BZ26" s="210"/>
      <c r="CA26" s="210"/>
      <c r="CB26" s="211"/>
      <c r="CC26" s="209">
        <f t="shared" si="5"/>
        <v>0</v>
      </c>
      <c r="CD26" s="210"/>
      <c r="CE26" s="210"/>
      <c r="CF26" s="210"/>
      <c r="CG26" s="210"/>
      <c r="CH26" s="210"/>
      <c r="CI26" s="210"/>
      <c r="CJ26" s="210"/>
      <c r="CK26" s="210"/>
      <c r="CL26" s="210"/>
      <c r="CM26" s="211"/>
      <c r="CN26" s="209"/>
      <c r="CO26" s="210"/>
      <c r="CP26" s="210"/>
      <c r="CQ26" s="210"/>
      <c r="CR26" s="210"/>
      <c r="CS26" s="210"/>
      <c r="CT26" s="210"/>
      <c r="CU26" s="210"/>
      <c r="CV26" s="210"/>
      <c r="CW26" s="210"/>
      <c r="CX26" s="211"/>
    </row>
    <row r="27" spans="1:102" s="15" customFormat="1" ht="15.75" customHeight="1">
      <c r="A27" s="32"/>
      <c r="B27" s="204" t="s">
        <v>175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5"/>
      <c r="AV27" s="206">
        <f>'2.2'!AG17</f>
        <v>0</v>
      </c>
      <c r="AW27" s="207"/>
      <c r="AX27" s="207"/>
      <c r="AY27" s="207"/>
      <c r="AZ27" s="207"/>
      <c r="BA27" s="207"/>
      <c r="BB27" s="207"/>
      <c r="BC27" s="207"/>
      <c r="BD27" s="207"/>
      <c r="BE27" s="207"/>
      <c r="BF27" s="208"/>
      <c r="BG27" s="209">
        <f t="shared" si="3"/>
        <v>0</v>
      </c>
      <c r="BH27" s="210"/>
      <c r="BI27" s="210"/>
      <c r="BJ27" s="210"/>
      <c r="BK27" s="210"/>
      <c r="BL27" s="210"/>
      <c r="BM27" s="210"/>
      <c r="BN27" s="210"/>
      <c r="BO27" s="210"/>
      <c r="BP27" s="210"/>
      <c r="BQ27" s="211"/>
      <c r="BR27" s="209">
        <f t="shared" si="4"/>
        <v>0</v>
      </c>
      <c r="BS27" s="210"/>
      <c r="BT27" s="210"/>
      <c r="BU27" s="210"/>
      <c r="BV27" s="210"/>
      <c r="BW27" s="210"/>
      <c r="BX27" s="210"/>
      <c r="BY27" s="210"/>
      <c r="BZ27" s="210"/>
      <c r="CA27" s="210"/>
      <c r="CB27" s="211"/>
      <c r="CC27" s="209">
        <f t="shared" si="5"/>
        <v>0</v>
      </c>
      <c r="CD27" s="210"/>
      <c r="CE27" s="210"/>
      <c r="CF27" s="210"/>
      <c r="CG27" s="210"/>
      <c r="CH27" s="210"/>
      <c r="CI27" s="210"/>
      <c r="CJ27" s="210"/>
      <c r="CK27" s="210"/>
      <c r="CL27" s="210"/>
      <c r="CM27" s="211"/>
      <c r="CN27" s="209"/>
      <c r="CO27" s="210"/>
      <c r="CP27" s="210"/>
      <c r="CQ27" s="210"/>
      <c r="CR27" s="210"/>
      <c r="CS27" s="210"/>
      <c r="CT27" s="210"/>
      <c r="CU27" s="210"/>
      <c r="CV27" s="210"/>
      <c r="CW27" s="210"/>
      <c r="CX27" s="211"/>
    </row>
    <row r="28" spans="1:102" s="15" customFormat="1" ht="15.75" customHeight="1">
      <c r="A28" s="32"/>
      <c r="B28" s="204" t="s">
        <v>169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5"/>
      <c r="AV28" s="206">
        <f>'2.2'!AG20</f>
        <v>1</v>
      </c>
      <c r="AW28" s="207"/>
      <c r="AX28" s="207"/>
      <c r="AY28" s="207"/>
      <c r="AZ28" s="207"/>
      <c r="BA28" s="207"/>
      <c r="BB28" s="207"/>
      <c r="BC28" s="207"/>
      <c r="BD28" s="207"/>
      <c r="BE28" s="207"/>
      <c r="BF28" s="208"/>
      <c r="BG28" s="209">
        <f t="shared" si="3"/>
        <v>1</v>
      </c>
      <c r="BH28" s="210"/>
      <c r="BI28" s="210"/>
      <c r="BJ28" s="210"/>
      <c r="BK28" s="210"/>
      <c r="BL28" s="210"/>
      <c r="BM28" s="210"/>
      <c r="BN28" s="210"/>
      <c r="BO28" s="210"/>
      <c r="BP28" s="210"/>
      <c r="BQ28" s="211"/>
      <c r="BR28" s="209">
        <f t="shared" si="4"/>
        <v>1</v>
      </c>
      <c r="BS28" s="210"/>
      <c r="BT28" s="210"/>
      <c r="BU28" s="210"/>
      <c r="BV28" s="210"/>
      <c r="BW28" s="210"/>
      <c r="BX28" s="210"/>
      <c r="BY28" s="210"/>
      <c r="BZ28" s="210"/>
      <c r="CA28" s="210"/>
      <c r="CB28" s="211"/>
      <c r="CC28" s="209">
        <f t="shared" si="5"/>
        <v>1</v>
      </c>
      <c r="CD28" s="210"/>
      <c r="CE28" s="210"/>
      <c r="CF28" s="210"/>
      <c r="CG28" s="210"/>
      <c r="CH28" s="210"/>
      <c r="CI28" s="210"/>
      <c r="CJ28" s="210"/>
      <c r="CK28" s="210"/>
      <c r="CL28" s="210"/>
      <c r="CM28" s="211"/>
      <c r="CN28" s="209"/>
      <c r="CO28" s="210"/>
      <c r="CP28" s="210"/>
      <c r="CQ28" s="210"/>
      <c r="CR28" s="210"/>
      <c r="CS28" s="210"/>
      <c r="CT28" s="210"/>
      <c r="CU28" s="210"/>
      <c r="CV28" s="210"/>
      <c r="CW28" s="210"/>
      <c r="CX28" s="211"/>
    </row>
    <row r="29" spans="1:102" s="15" customFormat="1" ht="15.75" customHeight="1">
      <c r="A29" s="32"/>
      <c r="B29" s="204" t="s">
        <v>178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5"/>
      <c r="AV29" s="206">
        <f>'2.2'!AG21</f>
        <v>0</v>
      </c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  <c r="BG29" s="209">
        <f t="shared" si="3"/>
        <v>0</v>
      </c>
      <c r="BH29" s="210"/>
      <c r="BI29" s="210"/>
      <c r="BJ29" s="210"/>
      <c r="BK29" s="210"/>
      <c r="BL29" s="210"/>
      <c r="BM29" s="210"/>
      <c r="BN29" s="210"/>
      <c r="BO29" s="210"/>
      <c r="BP29" s="210"/>
      <c r="BQ29" s="211"/>
      <c r="BR29" s="209">
        <f t="shared" si="4"/>
        <v>0</v>
      </c>
      <c r="BS29" s="210"/>
      <c r="BT29" s="210"/>
      <c r="BU29" s="210"/>
      <c r="BV29" s="210"/>
      <c r="BW29" s="210"/>
      <c r="BX29" s="210"/>
      <c r="BY29" s="210"/>
      <c r="BZ29" s="210"/>
      <c r="CA29" s="210"/>
      <c r="CB29" s="211"/>
      <c r="CC29" s="209">
        <f t="shared" si="5"/>
        <v>0</v>
      </c>
      <c r="CD29" s="210"/>
      <c r="CE29" s="210"/>
      <c r="CF29" s="210"/>
      <c r="CG29" s="210"/>
      <c r="CH29" s="210"/>
      <c r="CI29" s="210"/>
      <c r="CJ29" s="210"/>
      <c r="CK29" s="210"/>
      <c r="CL29" s="210"/>
      <c r="CM29" s="211"/>
      <c r="CN29" s="209"/>
      <c r="CO29" s="210"/>
      <c r="CP29" s="210"/>
      <c r="CQ29" s="210"/>
      <c r="CR29" s="210"/>
      <c r="CS29" s="210"/>
      <c r="CT29" s="210"/>
      <c r="CU29" s="210"/>
      <c r="CV29" s="210"/>
      <c r="CW29" s="210"/>
      <c r="CX29" s="211"/>
    </row>
    <row r="30" spans="1:102" s="15" customFormat="1" ht="15.75" customHeight="1">
      <c r="A30" s="32"/>
      <c r="B30" s="204" t="s">
        <v>165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5"/>
      <c r="AV30" s="206">
        <f>'2.2'!AG23</f>
        <v>0</v>
      </c>
      <c r="AW30" s="207"/>
      <c r="AX30" s="207"/>
      <c r="AY30" s="207"/>
      <c r="AZ30" s="207"/>
      <c r="BA30" s="207"/>
      <c r="BB30" s="207"/>
      <c r="BC30" s="207"/>
      <c r="BD30" s="207"/>
      <c r="BE30" s="207"/>
      <c r="BF30" s="208"/>
      <c r="BG30" s="209">
        <f t="shared" si="3"/>
        <v>0</v>
      </c>
      <c r="BH30" s="210"/>
      <c r="BI30" s="210"/>
      <c r="BJ30" s="210"/>
      <c r="BK30" s="210"/>
      <c r="BL30" s="210"/>
      <c r="BM30" s="210"/>
      <c r="BN30" s="210"/>
      <c r="BO30" s="210"/>
      <c r="BP30" s="210"/>
      <c r="BQ30" s="211"/>
      <c r="BR30" s="209">
        <f t="shared" si="4"/>
        <v>0</v>
      </c>
      <c r="BS30" s="210"/>
      <c r="BT30" s="210"/>
      <c r="BU30" s="210"/>
      <c r="BV30" s="210"/>
      <c r="BW30" s="210"/>
      <c r="BX30" s="210"/>
      <c r="BY30" s="210"/>
      <c r="BZ30" s="210"/>
      <c r="CA30" s="210"/>
      <c r="CB30" s="211"/>
      <c r="CC30" s="209">
        <f t="shared" si="5"/>
        <v>0</v>
      </c>
      <c r="CD30" s="210"/>
      <c r="CE30" s="210"/>
      <c r="CF30" s="210"/>
      <c r="CG30" s="210"/>
      <c r="CH30" s="210"/>
      <c r="CI30" s="210"/>
      <c r="CJ30" s="210"/>
      <c r="CK30" s="210"/>
      <c r="CL30" s="210"/>
      <c r="CM30" s="211"/>
      <c r="CN30" s="209"/>
      <c r="CO30" s="210"/>
      <c r="CP30" s="210"/>
      <c r="CQ30" s="210"/>
      <c r="CR30" s="210"/>
      <c r="CS30" s="210"/>
      <c r="CT30" s="210"/>
      <c r="CU30" s="210"/>
      <c r="CV30" s="210"/>
      <c r="CW30" s="210"/>
      <c r="CX30" s="211"/>
    </row>
    <row r="31" spans="1:102" s="15" customFormat="1" ht="15.75" customHeight="1">
      <c r="A31" s="32"/>
      <c r="B31" s="204" t="s">
        <v>177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5"/>
      <c r="AV31" s="206"/>
      <c r="AW31" s="207"/>
      <c r="AX31" s="207"/>
      <c r="AY31" s="207"/>
      <c r="AZ31" s="207"/>
      <c r="BA31" s="207"/>
      <c r="BB31" s="207"/>
      <c r="BC31" s="207"/>
      <c r="BD31" s="207"/>
      <c r="BE31" s="207"/>
      <c r="BF31" s="208"/>
      <c r="BG31" s="206"/>
      <c r="BH31" s="207"/>
      <c r="BI31" s="207"/>
      <c r="BJ31" s="207"/>
      <c r="BK31" s="207"/>
      <c r="BL31" s="207"/>
      <c r="BM31" s="207"/>
      <c r="BN31" s="207"/>
      <c r="BO31" s="207"/>
      <c r="BP31" s="207"/>
      <c r="BQ31" s="208"/>
      <c r="BR31" s="85"/>
      <c r="BS31" s="86"/>
      <c r="BT31" s="86"/>
      <c r="BU31" s="86"/>
      <c r="BV31" s="86"/>
      <c r="BW31" s="86"/>
      <c r="BX31" s="86"/>
      <c r="BY31" s="86"/>
      <c r="BZ31" s="86"/>
      <c r="CA31" s="86"/>
      <c r="CB31" s="87"/>
      <c r="CC31" s="85"/>
      <c r="CD31" s="86"/>
      <c r="CE31" s="86"/>
      <c r="CF31" s="86"/>
      <c r="CG31" s="86"/>
      <c r="CH31" s="86"/>
      <c r="CI31" s="86"/>
      <c r="CJ31" s="86"/>
      <c r="CK31" s="86"/>
      <c r="CL31" s="86"/>
      <c r="CM31" s="87"/>
      <c r="CN31" s="85"/>
      <c r="CO31" s="86"/>
      <c r="CP31" s="86"/>
      <c r="CQ31" s="86"/>
      <c r="CR31" s="86"/>
      <c r="CS31" s="86"/>
      <c r="CT31" s="86"/>
      <c r="CU31" s="86"/>
      <c r="CV31" s="86"/>
      <c r="CW31" s="86"/>
      <c r="CX31" s="87"/>
    </row>
    <row r="32" spans="1:102" s="15" customFormat="1" ht="15.75" customHeight="1">
      <c r="A32" s="32"/>
      <c r="B32" s="204" t="s">
        <v>176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5"/>
      <c r="AV32" s="206">
        <f>'2.3'!AG10</f>
        <v>1</v>
      </c>
      <c r="AW32" s="207"/>
      <c r="AX32" s="207"/>
      <c r="AY32" s="207"/>
      <c r="AZ32" s="207"/>
      <c r="BA32" s="207"/>
      <c r="BB32" s="207"/>
      <c r="BC32" s="207"/>
      <c r="BD32" s="207"/>
      <c r="BE32" s="207"/>
      <c r="BF32" s="208"/>
      <c r="BG32" s="209">
        <f>AV32</f>
        <v>1</v>
      </c>
      <c r="BH32" s="210"/>
      <c r="BI32" s="210"/>
      <c r="BJ32" s="210"/>
      <c r="BK32" s="210"/>
      <c r="BL32" s="210"/>
      <c r="BM32" s="210"/>
      <c r="BN32" s="210"/>
      <c r="BO32" s="210"/>
      <c r="BP32" s="210"/>
      <c r="BQ32" s="211"/>
      <c r="BR32" s="209">
        <f aca="true" t="shared" si="6" ref="BR32:BR45">BG32</f>
        <v>1</v>
      </c>
      <c r="BS32" s="210"/>
      <c r="BT32" s="210"/>
      <c r="BU32" s="210"/>
      <c r="BV32" s="210"/>
      <c r="BW32" s="210"/>
      <c r="BX32" s="210"/>
      <c r="BY32" s="210"/>
      <c r="BZ32" s="210"/>
      <c r="CA32" s="210"/>
      <c r="CB32" s="211"/>
      <c r="CC32" s="209">
        <f aca="true" t="shared" si="7" ref="CC32:CC45">BR32</f>
        <v>1</v>
      </c>
      <c r="CD32" s="210"/>
      <c r="CE32" s="210"/>
      <c r="CF32" s="210"/>
      <c r="CG32" s="210"/>
      <c r="CH32" s="210"/>
      <c r="CI32" s="210"/>
      <c r="CJ32" s="210"/>
      <c r="CK32" s="210"/>
      <c r="CL32" s="210"/>
      <c r="CM32" s="211"/>
      <c r="CN32" s="209"/>
      <c r="CO32" s="210"/>
      <c r="CP32" s="210"/>
      <c r="CQ32" s="210"/>
      <c r="CR32" s="210"/>
      <c r="CS32" s="210"/>
      <c r="CT32" s="210"/>
      <c r="CU32" s="210"/>
      <c r="CV32" s="210"/>
      <c r="CW32" s="210"/>
      <c r="CX32" s="211"/>
    </row>
    <row r="33" spans="1:102" s="15" customFormat="1" ht="15.75" customHeight="1">
      <c r="A33" s="32"/>
      <c r="B33" s="204" t="s">
        <v>175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5"/>
      <c r="AV33" s="209">
        <f>'2.3'!AG13</f>
        <v>0</v>
      </c>
      <c r="AW33" s="207"/>
      <c r="AX33" s="207"/>
      <c r="AY33" s="207"/>
      <c r="AZ33" s="207"/>
      <c r="BA33" s="207"/>
      <c r="BB33" s="207"/>
      <c r="BC33" s="207"/>
      <c r="BD33" s="207"/>
      <c r="BE33" s="207"/>
      <c r="BF33" s="208"/>
      <c r="BG33" s="209">
        <f aca="true" t="shared" si="8" ref="BG33:BG45">AV33</f>
        <v>0</v>
      </c>
      <c r="BH33" s="210"/>
      <c r="BI33" s="210"/>
      <c r="BJ33" s="210"/>
      <c r="BK33" s="210"/>
      <c r="BL33" s="210"/>
      <c r="BM33" s="210"/>
      <c r="BN33" s="210"/>
      <c r="BO33" s="210"/>
      <c r="BP33" s="210"/>
      <c r="BQ33" s="211"/>
      <c r="BR33" s="209">
        <f t="shared" si="6"/>
        <v>0</v>
      </c>
      <c r="BS33" s="210"/>
      <c r="BT33" s="210"/>
      <c r="BU33" s="210"/>
      <c r="BV33" s="210"/>
      <c r="BW33" s="210"/>
      <c r="BX33" s="210"/>
      <c r="BY33" s="210"/>
      <c r="BZ33" s="210"/>
      <c r="CA33" s="210"/>
      <c r="CB33" s="211"/>
      <c r="CC33" s="209">
        <f t="shared" si="7"/>
        <v>0</v>
      </c>
      <c r="CD33" s="210"/>
      <c r="CE33" s="210"/>
      <c r="CF33" s="210"/>
      <c r="CG33" s="210"/>
      <c r="CH33" s="210"/>
      <c r="CI33" s="210"/>
      <c r="CJ33" s="210"/>
      <c r="CK33" s="210"/>
      <c r="CL33" s="210"/>
      <c r="CM33" s="211"/>
      <c r="CN33" s="209"/>
      <c r="CO33" s="210"/>
      <c r="CP33" s="210"/>
      <c r="CQ33" s="210"/>
      <c r="CR33" s="210"/>
      <c r="CS33" s="210"/>
      <c r="CT33" s="210"/>
      <c r="CU33" s="210"/>
      <c r="CV33" s="210"/>
      <c r="CW33" s="210"/>
      <c r="CX33" s="211"/>
    </row>
    <row r="34" spans="1:102" s="15" customFormat="1" ht="15.75" customHeight="1">
      <c r="A34" s="32"/>
      <c r="B34" s="204" t="s">
        <v>174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5"/>
      <c r="AV34" s="209">
        <f>'2.3'!AG14</f>
        <v>0</v>
      </c>
      <c r="AW34" s="207"/>
      <c r="AX34" s="207"/>
      <c r="AY34" s="207"/>
      <c r="AZ34" s="207"/>
      <c r="BA34" s="207"/>
      <c r="BB34" s="207"/>
      <c r="BC34" s="207"/>
      <c r="BD34" s="207"/>
      <c r="BE34" s="207"/>
      <c r="BF34" s="208"/>
      <c r="BG34" s="209">
        <f t="shared" si="8"/>
        <v>0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1"/>
      <c r="BR34" s="209">
        <f t="shared" si="6"/>
        <v>0</v>
      </c>
      <c r="BS34" s="210"/>
      <c r="BT34" s="210"/>
      <c r="BU34" s="210"/>
      <c r="BV34" s="210"/>
      <c r="BW34" s="210"/>
      <c r="BX34" s="210"/>
      <c r="BY34" s="210"/>
      <c r="BZ34" s="210"/>
      <c r="CA34" s="210"/>
      <c r="CB34" s="211"/>
      <c r="CC34" s="209">
        <f t="shared" si="7"/>
        <v>0</v>
      </c>
      <c r="CD34" s="210"/>
      <c r="CE34" s="210"/>
      <c r="CF34" s="210"/>
      <c r="CG34" s="210"/>
      <c r="CH34" s="210"/>
      <c r="CI34" s="210"/>
      <c r="CJ34" s="210"/>
      <c r="CK34" s="210"/>
      <c r="CL34" s="210"/>
      <c r="CM34" s="211"/>
      <c r="CN34" s="209"/>
      <c r="CO34" s="210"/>
      <c r="CP34" s="210"/>
      <c r="CQ34" s="210"/>
      <c r="CR34" s="210"/>
      <c r="CS34" s="210"/>
      <c r="CT34" s="210"/>
      <c r="CU34" s="210"/>
      <c r="CV34" s="210"/>
      <c r="CW34" s="210"/>
      <c r="CX34" s="211"/>
    </row>
    <row r="35" spans="1:102" s="15" customFormat="1" ht="15.75" customHeight="1">
      <c r="A35" s="32"/>
      <c r="B35" s="204" t="s">
        <v>173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5"/>
      <c r="AV35" s="209">
        <f>'2.3'!AG15</f>
        <v>0</v>
      </c>
      <c r="AW35" s="207"/>
      <c r="AX35" s="207"/>
      <c r="AY35" s="207"/>
      <c r="AZ35" s="207"/>
      <c r="BA35" s="207"/>
      <c r="BB35" s="207"/>
      <c r="BC35" s="207"/>
      <c r="BD35" s="207"/>
      <c r="BE35" s="207"/>
      <c r="BF35" s="208"/>
      <c r="BG35" s="209">
        <f t="shared" si="8"/>
        <v>0</v>
      </c>
      <c r="BH35" s="210"/>
      <c r="BI35" s="210"/>
      <c r="BJ35" s="210"/>
      <c r="BK35" s="210"/>
      <c r="BL35" s="210"/>
      <c r="BM35" s="210"/>
      <c r="BN35" s="210"/>
      <c r="BO35" s="210"/>
      <c r="BP35" s="210"/>
      <c r="BQ35" s="211"/>
      <c r="BR35" s="209">
        <f t="shared" si="6"/>
        <v>0</v>
      </c>
      <c r="BS35" s="210"/>
      <c r="BT35" s="210"/>
      <c r="BU35" s="210"/>
      <c r="BV35" s="210"/>
      <c r="BW35" s="210"/>
      <c r="BX35" s="210"/>
      <c r="BY35" s="210"/>
      <c r="BZ35" s="210"/>
      <c r="CA35" s="210"/>
      <c r="CB35" s="211"/>
      <c r="CC35" s="209">
        <f t="shared" si="7"/>
        <v>0</v>
      </c>
      <c r="CD35" s="210"/>
      <c r="CE35" s="210"/>
      <c r="CF35" s="210"/>
      <c r="CG35" s="210"/>
      <c r="CH35" s="210"/>
      <c r="CI35" s="210"/>
      <c r="CJ35" s="210"/>
      <c r="CK35" s="210"/>
      <c r="CL35" s="210"/>
      <c r="CM35" s="211"/>
      <c r="CN35" s="209"/>
      <c r="CO35" s="210"/>
      <c r="CP35" s="210"/>
      <c r="CQ35" s="210"/>
      <c r="CR35" s="210"/>
      <c r="CS35" s="210"/>
      <c r="CT35" s="210"/>
      <c r="CU35" s="210"/>
      <c r="CV35" s="210"/>
      <c r="CW35" s="210"/>
      <c r="CX35" s="211"/>
    </row>
    <row r="36" spans="1:102" s="15" customFormat="1" ht="15.75" customHeight="1">
      <c r="A36" s="32"/>
      <c r="B36" s="204" t="s">
        <v>172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5"/>
      <c r="AV36" s="209">
        <f>'2.3'!AG16</f>
        <v>0.0043</v>
      </c>
      <c r="AW36" s="207"/>
      <c r="AX36" s="207"/>
      <c r="AY36" s="207"/>
      <c r="AZ36" s="207"/>
      <c r="BA36" s="207"/>
      <c r="BB36" s="207"/>
      <c r="BC36" s="207"/>
      <c r="BD36" s="207"/>
      <c r="BE36" s="207"/>
      <c r="BF36" s="208"/>
      <c r="BG36" s="209">
        <f t="shared" si="8"/>
        <v>0.0043</v>
      </c>
      <c r="BH36" s="210"/>
      <c r="BI36" s="210"/>
      <c r="BJ36" s="210"/>
      <c r="BK36" s="210"/>
      <c r="BL36" s="210"/>
      <c r="BM36" s="210"/>
      <c r="BN36" s="210"/>
      <c r="BO36" s="210"/>
      <c r="BP36" s="210"/>
      <c r="BQ36" s="211"/>
      <c r="BR36" s="209">
        <f t="shared" si="6"/>
        <v>0.0043</v>
      </c>
      <c r="BS36" s="210"/>
      <c r="BT36" s="210"/>
      <c r="BU36" s="210"/>
      <c r="BV36" s="210"/>
      <c r="BW36" s="210"/>
      <c r="BX36" s="210"/>
      <c r="BY36" s="210"/>
      <c r="BZ36" s="210"/>
      <c r="CA36" s="210"/>
      <c r="CB36" s="211"/>
      <c r="CC36" s="209">
        <f t="shared" si="7"/>
        <v>0.0043</v>
      </c>
      <c r="CD36" s="210"/>
      <c r="CE36" s="210"/>
      <c r="CF36" s="210"/>
      <c r="CG36" s="210"/>
      <c r="CH36" s="210"/>
      <c r="CI36" s="210"/>
      <c r="CJ36" s="210"/>
      <c r="CK36" s="210"/>
      <c r="CL36" s="210"/>
      <c r="CM36" s="211"/>
      <c r="CN36" s="209"/>
      <c r="CO36" s="210"/>
      <c r="CP36" s="210"/>
      <c r="CQ36" s="210"/>
      <c r="CR36" s="210"/>
      <c r="CS36" s="210"/>
      <c r="CT36" s="210"/>
      <c r="CU36" s="210"/>
      <c r="CV36" s="210"/>
      <c r="CW36" s="210"/>
      <c r="CX36" s="211"/>
    </row>
    <row r="37" spans="1:102" s="15" customFormat="1" ht="15.75" customHeight="1">
      <c r="A37" s="32"/>
      <c r="B37" s="204" t="s">
        <v>171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5"/>
      <c r="AV37" s="209">
        <f>'2.3'!AG17</f>
        <v>0</v>
      </c>
      <c r="AW37" s="207"/>
      <c r="AX37" s="207"/>
      <c r="AY37" s="207"/>
      <c r="AZ37" s="207"/>
      <c r="BA37" s="207"/>
      <c r="BB37" s="207"/>
      <c r="BC37" s="207"/>
      <c r="BD37" s="207"/>
      <c r="BE37" s="207"/>
      <c r="BF37" s="208"/>
      <c r="BG37" s="209">
        <f t="shared" si="8"/>
        <v>0</v>
      </c>
      <c r="BH37" s="210"/>
      <c r="BI37" s="210"/>
      <c r="BJ37" s="210"/>
      <c r="BK37" s="210"/>
      <c r="BL37" s="210"/>
      <c r="BM37" s="210"/>
      <c r="BN37" s="210"/>
      <c r="BO37" s="210"/>
      <c r="BP37" s="210"/>
      <c r="BQ37" s="211"/>
      <c r="BR37" s="209">
        <f t="shared" si="6"/>
        <v>0</v>
      </c>
      <c r="BS37" s="210"/>
      <c r="BT37" s="210"/>
      <c r="BU37" s="210"/>
      <c r="BV37" s="210"/>
      <c r="BW37" s="210"/>
      <c r="BX37" s="210"/>
      <c r="BY37" s="210"/>
      <c r="BZ37" s="210"/>
      <c r="CA37" s="210"/>
      <c r="CB37" s="211"/>
      <c r="CC37" s="209">
        <f t="shared" si="7"/>
        <v>0</v>
      </c>
      <c r="CD37" s="210"/>
      <c r="CE37" s="210"/>
      <c r="CF37" s="210"/>
      <c r="CG37" s="210"/>
      <c r="CH37" s="210"/>
      <c r="CI37" s="210"/>
      <c r="CJ37" s="210"/>
      <c r="CK37" s="210"/>
      <c r="CL37" s="210"/>
      <c r="CM37" s="211"/>
      <c r="CN37" s="209"/>
      <c r="CO37" s="210"/>
      <c r="CP37" s="210"/>
      <c r="CQ37" s="210"/>
      <c r="CR37" s="210"/>
      <c r="CS37" s="210"/>
      <c r="CT37" s="210"/>
      <c r="CU37" s="210"/>
      <c r="CV37" s="210"/>
      <c r="CW37" s="210"/>
      <c r="CX37" s="211"/>
    </row>
    <row r="38" spans="1:102" s="15" customFormat="1" ht="15.75" customHeight="1">
      <c r="A38" s="32"/>
      <c r="B38" s="204" t="s">
        <v>170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5"/>
      <c r="AV38" s="209">
        <f>'2.3'!AG18</f>
        <v>1</v>
      </c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  <c r="BG38" s="209">
        <f t="shared" si="8"/>
        <v>1</v>
      </c>
      <c r="BH38" s="210"/>
      <c r="BI38" s="210"/>
      <c r="BJ38" s="210"/>
      <c r="BK38" s="210"/>
      <c r="BL38" s="210"/>
      <c r="BM38" s="210"/>
      <c r="BN38" s="210"/>
      <c r="BO38" s="210"/>
      <c r="BP38" s="210"/>
      <c r="BQ38" s="211"/>
      <c r="BR38" s="209">
        <f t="shared" si="6"/>
        <v>1</v>
      </c>
      <c r="BS38" s="210"/>
      <c r="BT38" s="210"/>
      <c r="BU38" s="210"/>
      <c r="BV38" s="210"/>
      <c r="BW38" s="210"/>
      <c r="BX38" s="210"/>
      <c r="BY38" s="210"/>
      <c r="BZ38" s="210"/>
      <c r="CA38" s="210"/>
      <c r="CB38" s="211"/>
      <c r="CC38" s="209">
        <f t="shared" si="7"/>
        <v>1</v>
      </c>
      <c r="CD38" s="210"/>
      <c r="CE38" s="210"/>
      <c r="CF38" s="210"/>
      <c r="CG38" s="210"/>
      <c r="CH38" s="210"/>
      <c r="CI38" s="210"/>
      <c r="CJ38" s="210"/>
      <c r="CK38" s="210"/>
      <c r="CL38" s="210"/>
      <c r="CM38" s="211"/>
      <c r="CN38" s="209"/>
      <c r="CO38" s="210"/>
      <c r="CP38" s="210"/>
      <c r="CQ38" s="210"/>
      <c r="CR38" s="210"/>
      <c r="CS38" s="210"/>
      <c r="CT38" s="210"/>
      <c r="CU38" s="210"/>
      <c r="CV38" s="210"/>
      <c r="CW38" s="210"/>
      <c r="CX38" s="211"/>
    </row>
    <row r="39" spans="1:102" s="15" customFormat="1" ht="15.75" customHeight="1">
      <c r="A39" s="32"/>
      <c r="B39" s="204" t="s">
        <v>169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5"/>
      <c r="AV39" s="206">
        <f>'2.3'!AG21</f>
        <v>0</v>
      </c>
      <c r="AW39" s="207"/>
      <c r="AX39" s="207"/>
      <c r="AY39" s="207"/>
      <c r="AZ39" s="207"/>
      <c r="BA39" s="207"/>
      <c r="BB39" s="207"/>
      <c r="BC39" s="207"/>
      <c r="BD39" s="207"/>
      <c r="BE39" s="207"/>
      <c r="BF39" s="208"/>
      <c r="BG39" s="209">
        <f t="shared" si="8"/>
        <v>0</v>
      </c>
      <c r="BH39" s="210"/>
      <c r="BI39" s="210"/>
      <c r="BJ39" s="210"/>
      <c r="BK39" s="210"/>
      <c r="BL39" s="210"/>
      <c r="BM39" s="210"/>
      <c r="BN39" s="210"/>
      <c r="BO39" s="210"/>
      <c r="BP39" s="210"/>
      <c r="BQ39" s="211"/>
      <c r="BR39" s="209">
        <f t="shared" si="6"/>
        <v>0</v>
      </c>
      <c r="BS39" s="210"/>
      <c r="BT39" s="210"/>
      <c r="BU39" s="210"/>
      <c r="BV39" s="210"/>
      <c r="BW39" s="210"/>
      <c r="BX39" s="210"/>
      <c r="BY39" s="210"/>
      <c r="BZ39" s="210"/>
      <c r="CA39" s="210"/>
      <c r="CB39" s="211"/>
      <c r="CC39" s="209">
        <f t="shared" si="7"/>
        <v>0</v>
      </c>
      <c r="CD39" s="210"/>
      <c r="CE39" s="210"/>
      <c r="CF39" s="210"/>
      <c r="CG39" s="210"/>
      <c r="CH39" s="210"/>
      <c r="CI39" s="210"/>
      <c r="CJ39" s="210"/>
      <c r="CK39" s="210"/>
      <c r="CL39" s="210"/>
      <c r="CM39" s="211"/>
      <c r="CN39" s="209"/>
      <c r="CO39" s="210"/>
      <c r="CP39" s="210"/>
      <c r="CQ39" s="210"/>
      <c r="CR39" s="210"/>
      <c r="CS39" s="210"/>
      <c r="CT39" s="210"/>
      <c r="CU39" s="210"/>
      <c r="CV39" s="210"/>
      <c r="CW39" s="210"/>
      <c r="CX39" s="211"/>
    </row>
    <row r="40" spans="1:102" s="15" customFormat="1" ht="15.75" customHeight="1">
      <c r="A40" s="32"/>
      <c r="B40" s="204" t="s">
        <v>168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5"/>
      <c r="AV40" s="206">
        <f>'2.3'!AG23</f>
        <v>0</v>
      </c>
      <c r="AW40" s="207"/>
      <c r="AX40" s="207"/>
      <c r="AY40" s="207"/>
      <c r="AZ40" s="207"/>
      <c r="BA40" s="207"/>
      <c r="BB40" s="207"/>
      <c r="BC40" s="207"/>
      <c r="BD40" s="207"/>
      <c r="BE40" s="207"/>
      <c r="BF40" s="208"/>
      <c r="BG40" s="209">
        <f t="shared" si="8"/>
        <v>0</v>
      </c>
      <c r="BH40" s="210"/>
      <c r="BI40" s="210"/>
      <c r="BJ40" s="210"/>
      <c r="BK40" s="210"/>
      <c r="BL40" s="210"/>
      <c r="BM40" s="210"/>
      <c r="BN40" s="210"/>
      <c r="BO40" s="210"/>
      <c r="BP40" s="210"/>
      <c r="BQ40" s="211"/>
      <c r="BR40" s="209">
        <f t="shared" si="6"/>
        <v>0</v>
      </c>
      <c r="BS40" s="210"/>
      <c r="BT40" s="210"/>
      <c r="BU40" s="210"/>
      <c r="BV40" s="210"/>
      <c r="BW40" s="210"/>
      <c r="BX40" s="210"/>
      <c r="BY40" s="210"/>
      <c r="BZ40" s="210"/>
      <c r="CA40" s="210"/>
      <c r="CB40" s="211"/>
      <c r="CC40" s="209">
        <f t="shared" si="7"/>
        <v>0</v>
      </c>
      <c r="CD40" s="210"/>
      <c r="CE40" s="210"/>
      <c r="CF40" s="210"/>
      <c r="CG40" s="210"/>
      <c r="CH40" s="210"/>
      <c r="CI40" s="210"/>
      <c r="CJ40" s="210"/>
      <c r="CK40" s="210"/>
      <c r="CL40" s="210"/>
      <c r="CM40" s="211"/>
      <c r="CN40" s="209"/>
      <c r="CO40" s="210"/>
      <c r="CP40" s="210"/>
      <c r="CQ40" s="210"/>
      <c r="CR40" s="210"/>
      <c r="CS40" s="210"/>
      <c r="CT40" s="210"/>
      <c r="CU40" s="210"/>
      <c r="CV40" s="210"/>
      <c r="CW40" s="210"/>
      <c r="CX40" s="211"/>
    </row>
    <row r="41" spans="1:102" s="15" customFormat="1" ht="15.75" customHeight="1">
      <c r="A41" s="32"/>
      <c r="B41" s="204" t="s">
        <v>167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5"/>
      <c r="AV41" s="206">
        <f>'2.3'!AG24</f>
        <v>0</v>
      </c>
      <c r="AW41" s="207"/>
      <c r="AX41" s="207"/>
      <c r="AY41" s="207"/>
      <c r="AZ41" s="207"/>
      <c r="BA41" s="207"/>
      <c r="BB41" s="207"/>
      <c r="BC41" s="207"/>
      <c r="BD41" s="207"/>
      <c r="BE41" s="207"/>
      <c r="BF41" s="208"/>
      <c r="BG41" s="209">
        <f t="shared" si="8"/>
        <v>0</v>
      </c>
      <c r="BH41" s="210"/>
      <c r="BI41" s="210"/>
      <c r="BJ41" s="210"/>
      <c r="BK41" s="210"/>
      <c r="BL41" s="210"/>
      <c r="BM41" s="210"/>
      <c r="BN41" s="210"/>
      <c r="BO41" s="210"/>
      <c r="BP41" s="210"/>
      <c r="BQ41" s="211"/>
      <c r="BR41" s="209">
        <f t="shared" si="6"/>
        <v>0</v>
      </c>
      <c r="BS41" s="210"/>
      <c r="BT41" s="210"/>
      <c r="BU41" s="210"/>
      <c r="BV41" s="210"/>
      <c r="BW41" s="210"/>
      <c r="BX41" s="210"/>
      <c r="BY41" s="210"/>
      <c r="BZ41" s="210"/>
      <c r="CA41" s="210"/>
      <c r="CB41" s="211"/>
      <c r="CC41" s="209">
        <f t="shared" si="7"/>
        <v>0</v>
      </c>
      <c r="CD41" s="210"/>
      <c r="CE41" s="210"/>
      <c r="CF41" s="210"/>
      <c r="CG41" s="210"/>
      <c r="CH41" s="210"/>
      <c r="CI41" s="210"/>
      <c r="CJ41" s="210"/>
      <c r="CK41" s="210"/>
      <c r="CL41" s="210"/>
      <c r="CM41" s="211"/>
      <c r="CN41" s="209"/>
      <c r="CO41" s="210"/>
      <c r="CP41" s="210"/>
      <c r="CQ41" s="210"/>
      <c r="CR41" s="210"/>
      <c r="CS41" s="210"/>
      <c r="CT41" s="210"/>
      <c r="CU41" s="210"/>
      <c r="CV41" s="210"/>
      <c r="CW41" s="210"/>
      <c r="CX41" s="211"/>
    </row>
    <row r="42" spans="1:102" s="15" customFormat="1" ht="15.75" customHeight="1">
      <c r="A42" s="32"/>
      <c r="B42" s="204" t="s">
        <v>166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5"/>
      <c r="AV42" s="206">
        <f>'2.3'!AG25</f>
        <v>0</v>
      </c>
      <c r="AW42" s="207"/>
      <c r="AX42" s="207"/>
      <c r="AY42" s="207"/>
      <c r="AZ42" s="207"/>
      <c r="BA42" s="207"/>
      <c r="BB42" s="207"/>
      <c r="BC42" s="207"/>
      <c r="BD42" s="207"/>
      <c r="BE42" s="207"/>
      <c r="BF42" s="208"/>
      <c r="BG42" s="209">
        <f t="shared" si="8"/>
        <v>0</v>
      </c>
      <c r="BH42" s="210"/>
      <c r="BI42" s="210"/>
      <c r="BJ42" s="210"/>
      <c r="BK42" s="210"/>
      <c r="BL42" s="210"/>
      <c r="BM42" s="210"/>
      <c r="BN42" s="210"/>
      <c r="BO42" s="210"/>
      <c r="BP42" s="210"/>
      <c r="BQ42" s="211"/>
      <c r="BR42" s="209">
        <f t="shared" si="6"/>
        <v>0</v>
      </c>
      <c r="BS42" s="210"/>
      <c r="BT42" s="210"/>
      <c r="BU42" s="210"/>
      <c r="BV42" s="210"/>
      <c r="BW42" s="210"/>
      <c r="BX42" s="210"/>
      <c r="BY42" s="210"/>
      <c r="BZ42" s="210"/>
      <c r="CA42" s="210"/>
      <c r="CB42" s="211"/>
      <c r="CC42" s="209">
        <f t="shared" si="7"/>
        <v>0</v>
      </c>
      <c r="CD42" s="210"/>
      <c r="CE42" s="210"/>
      <c r="CF42" s="210"/>
      <c r="CG42" s="210"/>
      <c r="CH42" s="210"/>
      <c r="CI42" s="210"/>
      <c r="CJ42" s="210"/>
      <c r="CK42" s="210"/>
      <c r="CL42" s="210"/>
      <c r="CM42" s="211"/>
      <c r="CN42" s="209"/>
      <c r="CO42" s="210"/>
      <c r="CP42" s="210"/>
      <c r="CQ42" s="210"/>
      <c r="CR42" s="210"/>
      <c r="CS42" s="210"/>
      <c r="CT42" s="210"/>
      <c r="CU42" s="210"/>
      <c r="CV42" s="210"/>
      <c r="CW42" s="210"/>
      <c r="CX42" s="211"/>
    </row>
    <row r="43" spans="1:102" s="15" customFormat="1" ht="15.75" customHeight="1">
      <c r="A43" s="32"/>
      <c r="B43" s="204" t="s">
        <v>165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5"/>
      <c r="AV43" s="206">
        <f>'2.3'!AG27</f>
        <v>0</v>
      </c>
      <c r="AW43" s="207"/>
      <c r="AX43" s="207"/>
      <c r="AY43" s="207"/>
      <c r="AZ43" s="207"/>
      <c r="BA43" s="207"/>
      <c r="BB43" s="207"/>
      <c r="BC43" s="207"/>
      <c r="BD43" s="207"/>
      <c r="BE43" s="207"/>
      <c r="BF43" s="208"/>
      <c r="BG43" s="209">
        <f t="shared" si="8"/>
        <v>0</v>
      </c>
      <c r="BH43" s="210"/>
      <c r="BI43" s="210"/>
      <c r="BJ43" s="210"/>
      <c r="BK43" s="210"/>
      <c r="BL43" s="210"/>
      <c r="BM43" s="210"/>
      <c r="BN43" s="210"/>
      <c r="BO43" s="210"/>
      <c r="BP43" s="210"/>
      <c r="BQ43" s="211"/>
      <c r="BR43" s="209">
        <f t="shared" si="6"/>
        <v>0</v>
      </c>
      <c r="BS43" s="210"/>
      <c r="BT43" s="210"/>
      <c r="BU43" s="210"/>
      <c r="BV43" s="210"/>
      <c r="BW43" s="210"/>
      <c r="BX43" s="210"/>
      <c r="BY43" s="210"/>
      <c r="BZ43" s="210"/>
      <c r="CA43" s="210"/>
      <c r="CB43" s="211"/>
      <c r="CC43" s="209">
        <f t="shared" si="7"/>
        <v>0</v>
      </c>
      <c r="CD43" s="210"/>
      <c r="CE43" s="210"/>
      <c r="CF43" s="210"/>
      <c r="CG43" s="210"/>
      <c r="CH43" s="210"/>
      <c r="CI43" s="210"/>
      <c r="CJ43" s="210"/>
      <c r="CK43" s="210"/>
      <c r="CL43" s="210"/>
      <c r="CM43" s="211"/>
      <c r="CN43" s="209"/>
      <c r="CO43" s="210"/>
      <c r="CP43" s="210"/>
      <c r="CQ43" s="210"/>
      <c r="CR43" s="210"/>
      <c r="CS43" s="210"/>
      <c r="CT43" s="210"/>
      <c r="CU43" s="210"/>
      <c r="CV43" s="210"/>
      <c r="CW43" s="210"/>
      <c r="CX43" s="211"/>
    </row>
    <row r="44" spans="1:102" s="15" customFormat="1" ht="15.75" customHeight="1">
      <c r="A44" s="32"/>
      <c r="B44" s="204" t="s">
        <v>164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5"/>
      <c r="AV44" s="206">
        <f>'2.3'!AG30</f>
        <v>0</v>
      </c>
      <c r="AW44" s="207"/>
      <c r="AX44" s="207"/>
      <c r="AY44" s="207"/>
      <c r="AZ44" s="207"/>
      <c r="BA44" s="207"/>
      <c r="BB44" s="207"/>
      <c r="BC44" s="207"/>
      <c r="BD44" s="207"/>
      <c r="BE44" s="207"/>
      <c r="BF44" s="208"/>
      <c r="BG44" s="209">
        <f t="shared" si="8"/>
        <v>0</v>
      </c>
      <c r="BH44" s="210"/>
      <c r="BI44" s="210"/>
      <c r="BJ44" s="210"/>
      <c r="BK44" s="210"/>
      <c r="BL44" s="210"/>
      <c r="BM44" s="210"/>
      <c r="BN44" s="210"/>
      <c r="BO44" s="210"/>
      <c r="BP44" s="210"/>
      <c r="BQ44" s="211"/>
      <c r="BR44" s="209">
        <f t="shared" si="6"/>
        <v>0</v>
      </c>
      <c r="BS44" s="210"/>
      <c r="BT44" s="210"/>
      <c r="BU44" s="210"/>
      <c r="BV44" s="210"/>
      <c r="BW44" s="210"/>
      <c r="BX44" s="210"/>
      <c r="BY44" s="210"/>
      <c r="BZ44" s="210"/>
      <c r="CA44" s="210"/>
      <c r="CB44" s="211"/>
      <c r="CC44" s="209">
        <f t="shared" si="7"/>
        <v>0</v>
      </c>
      <c r="CD44" s="210"/>
      <c r="CE44" s="210"/>
      <c r="CF44" s="210"/>
      <c r="CG44" s="210"/>
      <c r="CH44" s="210"/>
      <c r="CI44" s="210"/>
      <c r="CJ44" s="210"/>
      <c r="CK44" s="210"/>
      <c r="CL44" s="210"/>
      <c r="CM44" s="211"/>
      <c r="CN44" s="209"/>
      <c r="CO44" s="210"/>
      <c r="CP44" s="210"/>
      <c r="CQ44" s="210"/>
      <c r="CR44" s="210"/>
      <c r="CS44" s="210"/>
      <c r="CT44" s="210"/>
      <c r="CU44" s="210"/>
      <c r="CV44" s="210"/>
      <c r="CW44" s="210"/>
      <c r="CX44" s="211"/>
    </row>
    <row r="45" spans="1:102" s="15" customFormat="1" ht="15.75" customHeight="1">
      <c r="A45" s="32"/>
      <c r="B45" s="204" t="s">
        <v>163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5"/>
      <c r="AV45" s="206">
        <f>'2.3'!AG31</f>
        <v>0</v>
      </c>
      <c r="AW45" s="207"/>
      <c r="AX45" s="207"/>
      <c r="AY45" s="207"/>
      <c r="AZ45" s="207"/>
      <c r="BA45" s="207"/>
      <c r="BB45" s="207"/>
      <c r="BC45" s="207"/>
      <c r="BD45" s="207"/>
      <c r="BE45" s="207"/>
      <c r="BF45" s="208"/>
      <c r="BG45" s="209">
        <f t="shared" si="8"/>
        <v>0</v>
      </c>
      <c r="BH45" s="210"/>
      <c r="BI45" s="210"/>
      <c r="BJ45" s="210"/>
      <c r="BK45" s="210"/>
      <c r="BL45" s="210"/>
      <c r="BM45" s="210"/>
      <c r="BN45" s="210"/>
      <c r="BO45" s="210"/>
      <c r="BP45" s="210"/>
      <c r="BQ45" s="211"/>
      <c r="BR45" s="209">
        <f t="shared" si="6"/>
        <v>0</v>
      </c>
      <c r="BS45" s="210"/>
      <c r="BT45" s="210"/>
      <c r="BU45" s="210"/>
      <c r="BV45" s="210"/>
      <c r="BW45" s="210"/>
      <c r="BX45" s="210"/>
      <c r="BY45" s="210"/>
      <c r="BZ45" s="210"/>
      <c r="CA45" s="210"/>
      <c r="CB45" s="211"/>
      <c r="CC45" s="209">
        <f t="shared" si="7"/>
        <v>0</v>
      </c>
      <c r="CD45" s="210"/>
      <c r="CE45" s="210"/>
      <c r="CF45" s="210"/>
      <c r="CG45" s="210"/>
      <c r="CH45" s="210"/>
      <c r="CI45" s="210"/>
      <c r="CJ45" s="210"/>
      <c r="CK45" s="210"/>
      <c r="CL45" s="210"/>
      <c r="CM45" s="211"/>
      <c r="CN45" s="209"/>
      <c r="CO45" s="210"/>
      <c r="CP45" s="210"/>
      <c r="CQ45" s="210"/>
      <c r="CR45" s="210"/>
      <c r="CS45" s="210"/>
      <c r="CT45" s="210"/>
      <c r="CU45" s="210"/>
      <c r="CV45" s="210"/>
      <c r="CW45" s="210"/>
      <c r="CX45" s="211"/>
    </row>
    <row r="46" spans="1:102" s="15" customFormat="1" ht="60" customHeight="1">
      <c r="A46" s="32"/>
      <c r="B46" s="219" t="s">
        <v>162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42"/>
      <c r="AV46" s="174">
        <f>0.1*'2.1'!CH32+0.7*'2.2'!CH24+0.2*'2.3'!CH32</f>
        <v>0.8975</v>
      </c>
      <c r="AW46" s="175"/>
      <c r="AX46" s="175"/>
      <c r="AY46" s="175"/>
      <c r="AZ46" s="175"/>
      <c r="BA46" s="175"/>
      <c r="BB46" s="175"/>
      <c r="BC46" s="175"/>
      <c r="BD46" s="175"/>
      <c r="BE46" s="175"/>
      <c r="BF46" s="176"/>
      <c r="BG46" s="174">
        <f>AV46</f>
        <v>0.8975</v>
      </c>
      <c r="BH46" s="175"/>
      <c r="BI46" s="175"/>
      <c r="BJ46" s="175"/>
      <c r="BK46" s="175"/>
      <c r="BL46" s="175"/>
      <c r="BM46" s="175"/>
      <c r="BN46" s="175"/>
      <c r="BO46" s="175"/>
      <c r="BP46" s="175"/>
      <c r="BQ46" s="176"/>
      <c r="BR46" s="164">
        <f>BG46</f>
        <v>0.8975</v>
      </c>
      <c r="BS46" s="152"/>
      <c r="BT46" s="152"/>
      <c r="BU46" s="152"/>
      <c r="BV46" s="152"/>
      <c r="BW46" s="152"/>
      <c r="BX46" s="152"/>
      <c r="BY46" s="152"/>
      <c r="BZ46" s="152"/>
      <c r="CA46" s="152"/>
      <c r="CB46" s="153"/>
      <c r="CC46" s="164">
        <f>BR46</f>
        <v>0.8975</v>
      </c>
      <c r="CD46" s="152"/>
      <c r="CE46" s="152"/>
      <c r="CF46" s="152"/>
      <c r="CG46" s="152"/>
      <c r="CH46" s="152"/>
      <c r="CI46" s="152"/>
      <c r="CJ46" s="152"/>
      <c r="CK46" s="152"/>
      <c r="CL46" s="152"/>
      <c r="CM46" s="153"/>
      <c r="CN46" s="164"/>
      <c r="CO46" s="152"/>
      <c r="CP46" s="152"/>
      <c r="CQ46" s="152"/>
      <c r="CR46" s="152"/>
      <c r="CS46" s="152"/>
      <c r="CT46" s="152"/>
      <c r="CU46" s="152"/>
      <c r="CV46" s="152"/>
      <c r="CW46" s="152"/>
      <c r="CX46" s="153"/>
    </row>
    <row r="47" spans="1:102" s="15" customFormat="1" ht="15">
      <c r="A47" s="4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</row>
    <row r="48" spans="1:102" s="1" customFormat="1" ht="30.75" customHeight="1">
      <c r="A48" s="96" t="str">
        <f>'1.1'!A27:AK27</f>
        <v>Технический директор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5" t="str">
        <f>'1.1'!AL27:BV27</f>
        <v>Горшков А.А.</v>
      </c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</row>
    <row r="49" spans="1:102" s="4" customFormat="1" ht="13.5" customHeight="1">
      <c r="A49" s="90" t="s">
        <v>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 t="s">
        <v>3</v>
      </c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 t="s">
        <v>4</v>
      </c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</row>
    <row r="50" spans="1:27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5" ht="9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102" s="5" customFormat="1" ht="27.75" customHeight="1">
      <c r="A52" s="220" t="s">
        <v>161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</row>
    <row r="53" spans="1:102" s="5" customFormat="1" ht="26.25" customHeight="1">
      <c r="A53" s="220" t="s">
        <v>160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</row>
    <row r="54" ht="3" customHeight="1"/>
  </sheetData>
  <sheetProtection/>
  <mergeCells count="253">
    <mergeCell ref="CC25:CM25"/>
    <mergeCell ref="B25:AU25"/>
    <mergeCell ref="AV25:BF25"/>
    <mergeCell ref="B32:AU32"/>
    <mergeCell ref="AV32:BF32"/>
    <mergeCell ref="BG32:BQ32"/>
    <mergeCell ref="BR32:CB32"/>
    <mergeCell ref="CC32:CM32"/>
    <mergeCell ref="CC30:CM30"/>
    <mergeCell ref="B31:AU31"/>
    <mergeCell ref="CN32:CX32"/>
    <mergeCell ref="B46:AT46"/>
    <mergeCell ref="B45:AU45"/>
    <mergeCell ref="AV45:BF45"/>
    <mergeCell ref="A53:CX53"/>
    <mergeCell ref="AL48:BV48"/>
    <mergeCell ref="BW48:CX48"/>
    <mergeCell ref="A52:CX52"/>
    <mergeCell ref="A48:AK48"/>
    <mergeCell ref="A49:AK49"/>
    <mergeCell ref="AL49:BV49"/>
    <mergeCell ref="BG25:BQ25"/>
    <mergeCell ref="BR25:CB25"/>
    <mergeCell ref="AV6:CX6"/>
    <mergeCell ref="CN12:CX12"/>
    <mergeCell ref="CN22:CX22"/>
    <mergeCell ref="CC23:CM23"/>
    <mergeCell ref="CN23:CX23"/>
    <mergeCell ref="AV22:BF22"/>
    <mergeCell ref="BG22:BQ22"/>
    <mergeCell ref="BR22:CB22"/>
    <mergeCell ref="B11:AU11"/>
    <mergeCell ref="B12:AU12"/>
    <mergeCell ref="B13:AU13"/>
    <mergeCell ref="CC12:CM12"/>
    <mergeCell ref="AV13:BF13"/>
    <mergeCell ref="BG13:BQ13"/>
    <mergeCell ref="BR13:CB13"/>
    <mergeCell ref="CC13:CM13"/>
    <mergeCell ref="CC22:CM22"/>
    <mergeCell ref="CN30:CX30"/>
    <mergeCell ref="AV29:BF29"/>
    <mergeCell ref="BG29:BQ29"/>
    <mergeCell ref="BR29:CB29"/>
    <mergeCell ref="B30:AU30"/>
    <mergeCell ref="AV30:BF30"/>
    <mergeCell ref="BG30:BQ30"/>
    <mergeCell ref="BR30:CB30"/>
    <mergeCell ref="CN26:CX26"/>
    <mergeCell ref="B27:AU27"/>
    <mergeCell ref="AV27:BF27"/>
    <mergeCell ref="BG27:BQ27"/>
    <mergeCell ref="BR27:CB27"/>
    <mergeCell ref="CC27:CM27"/>
    <mergeCell ref="CN27:CX27"/>
    <mergeCell ref="B26:AU26"/>
    <mergeCell ref="B24:AU24"/>
    <mergeCell ref="AV24:BF24"/>
    <mergeCell ref="BG24:BQ24"/>
    <mergeCell ref="BR24:CB24"/>
    <mergeCell ref="B23:AU23"/>
    <mergeCell ref="AV23:BF23"/>
    <mergeCell ref="BG23:BQ23"/>
    <mergeCell ref="BR23:CB23"/>
    <mergeCell ref="CN20:CX20"/>
    <mergeCell ref="B21:AU21"/>
    <mergeCell ref="AV21:BF21"/>
    <mergeCell ref="BG21:BQ21"/>
    <mergeCell ref="BR21:CB21"/>
    <mergeCell ref="CC21:CM21"/>
    <mergeCell ref="CN21:CX21"/>
    <mergeCell ref="B20:AU20"/>
    <mergeCell ref="AV20:BF20"/>
    <mergeCell ref="BG20:BQ20"/>
    <mergeCell ref="BR20:CB20"/>
    <mergeCell ref="B19:AU19"/>
    <mergeCell ref="AV19:BF19"/>
    <mergeCell ref="BG19:BQ19"/>
    <mergeCell ref="BR19:CB19"/>
    <mergeCell ref="CC18:CM18"/>
    <mergeCell ref="CN18:CX18"/>
    <mergeCell ref="B17:AU17"/>
    <mergeCell ref="AV17:BF17"/>
    <mergeCell ref="B18:AU18"/>
    <mergeCell ref="AV18:BF18"/>
    <mergeCell ref="BG18:BQ18"/>
    <mergeCell ref="BR18:CB18"/>
    <mergeCell ref="BG17:BQ17"/>
    <mergeCell ref="BR17:CB17"/>
    <mergeCell ref="CC17:CM17"/>
    <mergeCell ref="CN14:CX14"/>
    <mergeCell ref="CC15:CM15"/>
    <mergeCell ref="CN15:CX15"/>
    <mergeCell ref="CN17:CX17"/>
    <mergeCell ref="B15:AU15"/>
    <mergeCell ref="AV15:BF15"/>
    <mergeCell ref="BG15:BQ15"/>
    <mergeCell ref="BR15:CB15"/>
    <mergeCell ref="B16:AU16"/>
    <mergeCell ref="CN16:CX16"/>
    <mergeCell ref="CN9:CX9"/>
    <mergeCell ref="AV16:BF16"/>
    <mergeCell ref="BG16:BQ16"/>
    <mergeCell ref="BR16:CB16"/>
    <mergeCell ref="CC16:CM16"/>
    <mergeCell ref="B14:AU14"/>
    <mergeCell ref="AV14:BF14"/>
    <mergeCell ref="BG14:BQ14"/>
    <mergeCell ref="BR14:CB14"/>
    <mergeCell ref="CC14:CM14"/>
    <mergeCell ref="CC10:CM10"/>
    <mergeCell ref="CN10:CX10"/>
    <mergeCell ref="AV11:BF11"/>
    <mergeCell ref="BG11:BQ11"/>
    <mergeCell ref="BR11:CB11"/>
    <mergeCell ref="CC11:CM11"/>
    <mergeCell ref="CN11:CX11"/>
    <mergeCell ref="BG8:BQ8"/>
    <mergeCell ref="BR8:CB8"/>
    <mergeCell ref="CC8:CM8"/>
    <mergeCell ref="CN8:CX8"/>
    <mergeCell ref="B10:AU10"/>
    <mergeCell ref="AV10:BF10"/>
    <mergeCell ref="BG10:BQ10"/>
    <mergeCell ref="BR10:CB10"/>
    <mergeCell ref="BG9:BQ9"/>
    <mergeCell ref="BR9:CB9"/>
    <mergeCell ref="BR7:CB7"/>
    <mergeCell ref="CC7:CM7"/>
    <mergeCell ref="CN7:CX7"/>
    <mergeCell ref="A6:AU6"/>
    <mergeCell ref="CN25:CX25"/>
    <mergeCell ref="B8:AU8"/>
    <mergeCell ref="BR12:CB12"/>
    <mergeCell ref="B22:AU22"/>
    <mergeCell ref="AV9:BF9"/>
    <mergeCell ref="CC9:CM9"/>
    <mergeCell ref="BG31:BQ31"/>
    <mergeCell ref="BR31:CB31"/>
    <mergeCell ref="CC31:CM31"/>
    <mergeCell ref="CN31:CX31"/>
    <mergeCell ref="A2:CX2"/>
    <mergeCell ref="CC19:CM19"/>
    <mergeCell ref="CN19:CX19"/>
    <mergeCell ref="CC20:CM20"/>
    <mergeCell ref="I3:CP3"/>
    <mergeCell ref="BG7:BQ7"/>
    <mergeCell ref="I4:CP4"/>
    <mergeCell ref="A7:AU7"/>
    <mergeCell ref="AV7:BF7"/>
    <mergeCell ref="AV8:BF8"/>
    <mergeCell ref="B9:AU9"/>
    <mergeCell ref="CC33:CM33"/>
    <mergeCell ref="CN33:CX33"/>
    <mergeCell ref="B33:AU33"/>
    <mergeCell ref="AV33:BF33"/>
    <mergeCell ref="BG33:BQ33"/>
    <mergeCell ref="B28:AU28"/>
    <mergeCell ref="AV28:BF28"/>
    <mergeCell ref="BG28:BQ28"/>
    <mergeCell ref="B39:AU39"/>
    <mergeCell ref="BG38:BQ38"/>
    <mergeCell ref="BR38:CB38"/>
    <mergeCell ref="B37:AU37"/>
    <mergeCell ref="AV37:BF37"/>
    <mergeCell ref="BG37:BQ37"/>
    <mergeCell ref="AV31:BF31"/>
    <mergeCell ref="BR37:CB37"/>
    <mergeCell ref="BW49:CX49"/>
    <mergeCell ref="CC37:CM37"/>
    <mergeCell ref="CN37:CX37"/>
    <mergeCell ref="CC38:CM38"/>
    <mergeCell ref="CN38:CX38"/>
    <mergeCell ref="CC45:CM45"/>
    <mergeCell ref="CN45:CX45"/>
    <mergeCell ref="CN46:CX46"/>
    <mergeCell ref="CN41:CX41"/>
    <mergeCell ref="CN36:CX36"/>
    <mergeCell ref="AV12:BF12"/>
    <mergeCell ref="BG12:BQ12"/>
    <mergeCell ref="AV36:BF36"/>
    <mergeCell ref="BG36:BQ36"/>
    <mergeCell ref="BR36:CB36"/>
    <mergeCell ref="AV35:BF35"/>
    <mergeCell ref="BG35:BQ35"/>
    <mergeCell ref="CN13:CX13"/>
    <mergeCell ref="BR33:CB33"/>
    <mergeCell ref="BR40:CB40"/>
    <mergeCell ref="BR46:CB46"/>
    <mergeCell ref="CC46:CM46"/>
    <mergeCell ref="BR41:CB41"/>
    <mergeCell ref="CC41:CM41"/>
    <mergeCell ref="BR45:CB45"/>
    <mergeCell ref="CC43:CM43"/>
    <mergeCell ref="CC44:CM44"/>
    <mergeCell ref="BR42:CB42"/>
    <mergeCell ref="AV46:BF46"/>
    <mergeCell ref="BG46:BQ46"/>
    <mergeCell ref="AV40:BF40"/>
    <mergeCell ref="AV41:BF41"/>
    <mergeCell ref="BG41:BQ41"/>
    <mergeCell ref="BG45:BQ45"/>
    <mergeCell ref="BG40:BQ40"/>
    <mergeCell ref="B34:AU34"/>
    <mergeCell ref="AV34:BF34"/>
    <mergeCell ref="CC36:CM36"/>
    <mergeCell ref="AV39:BF39"/>
    <mergeCell ref="BG39:BQ39"/>
    <mergeCell ref="BR35:CB35"/>
    <mergeCell ref="BR39:CB39"/>
    <mergeCell ref="CC39:CM39"/>
    <mergeCell ref="B38:AU38"/>
    <mergeCell ref="AV38:BF38"/>
    <mergeCell ref="CN24:CX24"/>
    <mergeCell ref="CC40:CM40"/>
    <mergeCell ref="CN40:CX40"/>
    <mergeCell ref="CC24:CM24"/>
    <mergeCell ref="AV26:BF26"/>
    <mergeCell ref="BG26:BQ26"/>
    <mergeCell ref="BR26:CB26"/>
    <mergeCell ref="CC29:CM29"/>
    <mergeCell ref="CC26:CM26"/>
    <mergeCell ref="BR28:CB28"/>
    <mergeCell ref="B40:AU40"/>
    <mergeCell ref="CN39:CX39"/>
    <mergeCell ref="CN34:CX34"/>
    <mergeCell ref="CN35:CX35"/>
    <mergeCell ref="BG34:BQ34"/>
    <mergeCell ref="BR34:CB34"/>
    <mergeCell ref="B36:AU36"/>
    <mergeCell ref="CC34:CM34"/>
    <mergeCell ref="B35:AU35"/>
    <mergeCell ref="CC35:CM35"/>
    <mergeCell ref="CC28:CM28"/>
    <mergeCell ref="CN28:CX28"/>
    <mergeCell ref="B29:AU29"/>
    <mergeCell ref="CN29:CX29"/>
    <mergeCell ref="B41:AU41"/>
    <mergeCell ref="CC42:CM42"/>
    <mergeCell ref="CN42:CX42"/>
    <mergeCell ref="B42:AU42"/>
    <mergeCell ref="AV42:BF42"/>
    <mergeCell ref="BG42:BQ42"/>
    <mergeCell ref="B43:AU43"/>
    <mergeCell ref="AV43:BF43"/>
    <mergeCell ref="BG43:BQ43"/>
    <mergeCell ref="BR43:CB43"/>
    <mergeCell ref="CN44:CX44"/>
    <mergeCell ref="B44:AU44"/>
    <mergeCell ref="AV44:BF44"/>
    <mergeCell ref="BG44:BQ44"/>
    <mergeCell ref="BR44:CB44"/>
    <mergeCell ref="CN43:CX4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2018-04-02T06:27:44Z</cp:lastPrinted>
  <dcterms:created xsi:type="dcterms:W3CDTF">2011-01-11T10:25:48Z</dcterms:created>
  <dcterms:modified xsi:type="dcterms:W3CDTF">2023-02-06T11:23:28Z</dcterms:modified>
  <cp:category/>
  <cp:version/>
  <cp:contentType/>
  <cp:contentStatus/>
</cp:coreProperties>
</file>