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updateLinks="never" defaultThemeVersion="124226"/>
  <bookViews>
    <workbookView xWindow="-15" yWindow="-15" windowWidth="19230" windowHeight="5700" firstSheet="2" activeTab="2"/>
  </bookViews>
  <sheets>
    <sheet name="Инструкция" sheetId="10" r:id="rId1"/>
    <sheet name="ф.1.1 ПоказНажежн (Пп)" sheetId="1" r:id="rId2"/>
    <sheet name="ф.1.4 Предлож_ТСО" sheetId="2" r:id="rId3"/>
    <sheet name="ф.2.1 ИндИнф (Ин)" sheetId="3" r:id="rId4"/>
    <sheet name="ф.2.2 ИндИспол (Ис) мой" sheetId="11" r:id="rId5"/>
    <sheet name="ф.2.3 ИндРезульт (Рс) мой" sheetId="12" r:id="rId6"/>
    <sheet name="ф.2.4 Предлож_ТСО" sheetId="6" r:id="rId7"/>
    <sheet name="ф.3 ПоказТехприсоед (Птпр) мой" sheetId="13" r:id="rId8"/>
    <sheet name="ф.2.2 ИндИспол (Ис)" sheetId="4" state="hidden" r:id="rId9"/>
    <sheet name="ф.2.3 ИндРезульт (Рс)" sheetId="5" state="hidden" r:id="rId10"/>
    <sheet name="ф.3 ПоказТехприсоед (Птпр)" sheetId="7" state="hidden" r:id="rId11"/>
  </sheets>
  <externalReferences>
    <externalReference r:id="rId12"/>
  </externalReferences>
  <definedNames>
    <definedName name="_prd3">[1]Титульный!$F$11</definedName>
    <definedName name="DL_email">[1]Титульный!$G$40</definedName>
    <definedName name="DL_Tel">[1]Титульный!$G$39</definedName>
    <definedName name="doljnDL">[1]Титульный!$G$38</definedName>
    <definedName name="f1_year_list">[1]TEHSHEET!$K$2:$K$3</definedName>
    <definedName name="fioDL">[1]Титульный!$G$37</definedName>
    <definedName name="fioRUK">[1]Титульный!$G$33</definedName>
    <definedName name="org">[1]Титульный!$F$15</definedName>
    <definedName name="prdDop">'ф.3 ПоказТехприсоед (Птпр)'!$D$3</definedName>
    <definedName name="wrk_f24_k">'[1]ф.2.4 Предлож_ТСО'!$J$10</definedName>
    <definedName name="_xlnm.Print_Area" localSheetId="1">'ф.1.1 ПоказНажежн (Пп)'!$A$1:$F$51</definedName>
  </definedNames>
  <calcPr calcId="125725"/>
</workbook>
</file>

<file path=xl/calcChain.xml><?xml version="1.0" encoding="utf-8"?>
<calcChain xmlns="http://schemas.openxmlformats.org/spreadsheetml/2006/main">
  <c r="E28" i="13"/>
  <c r="E29" s="1"/>
  <c r="E18"/>
  <c r="E19" s="1"/>
  <c r="E9"/>
  <c r="E10" s="1"/>
  <c r="F48" i="6"/>
  <c r="G48"/>
  <c r="H48" s="1"/>
  <c r="E48"/>
  <c r="H12" i="2"/>
  <c r="I12" s="1"/>
  <c r="J12" s="1"/>
  <c r="G12"/>
  <c r="D26" i="6"/>
  <c r="E26"/>
  <c r="F26"/>
  <c r="G26"/>
  <c r="H26"/>
  <c r="E25"/>
  <c r="F25" s="1"/>
  <c r="G25" s="1"/>
  <c r="H25" s="1"/>
  <c r="F24"/>
  <c r="G24" s="1"/>
  <c r="H24" s="1"/>
  <c r="E24"/>
  <c r="F23"/>
  <c r="G23" s="1"/>
  <c r="H23" s="1"/>
  <c r="E23"/>
  <c r="L10" i="3"/>
  <c r="D22" i="6"/>
  <c r="D30"/>
  <c r="D29"/>
  <c r="D28"/>
  <c r="D27"/>
  <c r="D25"/>
  <c r="D24"/>
  <c r="D23"/>
  <c r="E61" i="12" l="1"/>
  <c r="E60"/>
  <c r="E57"/>
  <c r="E55"/>
  <c r="F55" s="1"/>
  <c r="H55" s="1"/>
  <c r="E54"/>
  <c r="F54" s="1"/>
  <c r="H54" s="1"/>
  <c r="D54"/>
  <c r="E53"/>
  <c r="F53" s="1"/>
  <c r="H53" s="1"/>
  <c r="H52" s="1"/>
  <c r="D53"/>
  <c r="E51"/>
  <c r="E48"/>
  <c r="E40"/>
  <c r="D40"/>
  <c r="F40" s="1"/>
  <c r="H40" s="1"/>
  <c r="D31"/>
  <c r="D61" s="1"/>
  <c r="F61" s="1"/>
  <c r="H61" s="1"/>
  <c r="D30"/>
  <c r="D29"/>
  <c r="D60" s="1"/>
  <c r="F60" s="1"/>
  <c r="H60" s="1"/>
  <c r="H58" s="1"/>
  <c r="D26"/>
  <c r="D57" s="1"/>
  <c r="F57" s="1"/>
  <c r="H57" s="1"/>
  <c r="H56" s="1"/>
  <c r="D24"/>
  <c r="D55" s="1"/>
  <c r="D23"/>
  <c r="D22"/>
  <c r="D20"/>
  <c r="D51" s="1"/>
  <c r="F51" s="1"/>
  <c r="H51" s="1"/>
  <c r="D17"/>
  <c r="D48" s="1"/>
  <c r="F48" s="1"/>
  <c r="H48" s="1"/>
  <c r="D16"/>
  <c r="D15"/>
  <c r="D14"/>
  <c r="D13"/>
  <c r="E12"/>
  <c r="D12" s="1"/>
  <c r="D11"/>
  <c r="D8"/>
  <c r="F43" i="11"/>
  <c r="F42"/>
  <c r="F37"/>
  <c r="F36"/>
  <c r="F35"/>
  <c r="F33"/>
  <c r="G33" s="1"/>
  <c r="I33" s="1"/>
  <c r="F23"/>
  <c r="F45" s="1"/>
  <c r="F44" s="1"/>
  <c r="E22"/>
  <c r="E20"/>
  <c r="E43" s="1"/>
  <c r="G43" s="1"/>
  <c r="I43" s="1"/>
  <c r="E19"/>
  <c r="E18"/>
  <c r="E42" s="1"/>
  <c r="G42" s="1"/>
  <c r="I42" s="1"/>
  <c r="F16"/>
  <c r="F39" s="1"/>
  <c r="E15"/>
  <c r="E13"/>
  <c r="E37" s="1"/>
  <c r="G37" s="1"/>
  <c r="I37" s="1"/>
  <c r="E12"/>
  <c r="E11"/>
  <c r="E36" s="1"/>
  <c r="E10"/>
  <c r="E35" s="1"/>
  <c r="G35" s="1"/>
  <c r="I35" s="1"/>
  <c r="E8"/>
  <c r="E33" s="1"/>
  <c r="D47" i="12" l="1"/>
  <c r="D46"/>
  <c r="D45"/>
  <c r="D44"/>
  <c r="D43"/>
  <c r="H49"/>
  <c r="E43"/>
  <c r="F43" s="1"/>
  <c r="H43" s="1"/>
  <c r="E44"/>
  <c r="E45"/>
  <c r="F45" s="1"/>
  <c r="H45" s="1"/>
  <c r="E46"/>
  <c r="E47"/>
  <c r="F47" s="1"/>
  <c r="H47" s="1"/>
  <c r="G36" i="11"/>
  <c r="I36" s="1"/>
  <c r="I34" s="1"/>
  <c r="I31" s="1"/>
  <c r="E23"/>
  <c r="E45" s="1"/>
  <c r="G45" s="1"/>
  <c r="F38"/>
  <c r="I40"/>
  <c r="E16"/>
  <c r="E39" s="1"/>
  <c r="E38" s="1"/>
  <c r="K45" i="5"/>
  <c r="L45" s="1"/>
  <c r="J45"/>
  <c r="K46"/>
  <c r="J46"/>
  <c r="D30"/>
  <c r="D31"/>
  <c r="F46" i="12" l="1"/>
  <c r="H46" s="1"/>
  <c r="H41"/>
  <c r="H62" s="1"/>
  <c r="F44"/>
  <c r="H44" s="1"/>
  <c r="L46" i="5"/>
  <c r="N46" s="1"/>
  <c r="E44" i="11"/>
  <c r="G44"/>
  <c r="I45"/>
  <c r="I44" s="1"/>
  <c r="G39"/>
  <c r="F30" i="3"/>
  <c r="F28"/>
  <c r="E57" i="5"/>
  <c r="AC44"/>
  <c r="AB44"/>
  <c r="W44"/>
  <c r="X44" s="1"/>
  <c r="Z44" s="1"/>
  <c r="V44"/>
  <c r="Q44"/>
  <c r="P44"/>
  <c r="K43"/>
  <c r="K44"/>
  <c r="L44" s="1"/>
  <c r="N44" s="1"/>
  <c r="J44"/>
  <c r="R44"/>
  <c r="T44" s="1"/>
  <c r="G38" i="11" l="1"/>
  <c r="I39"/>
  <c r="I38" s="1"/>
  <c r="I46" s="1"/>
  <c r="AD44" i="5"/>
  <c r="AF44" s="1"/>
  <c r="F16" i="4" l="1"/>
  <c r="F23"/>
  <c r="E12" i="5" s="1"/>
  <c r="E46" l="1"/>
  <c r="E45"/>
  <c r="E44"/>
  <c r="E47"/>
  <c r="AC43"/>
  <c r="AB43"/>
  <c r="H36" i="6"/>
  <c r="AC46" i="5"/>
  <c r="AB46"/>
  <c r="AC47"/>
  <c r="AB47"/>
  <c r="W43"/>
  <c r="V43"/>
  <c r="W46"/>
  <c r="V46"/>
  <c r="W47"/>
  <c r="V47"/>
  <c r="Q43"/>
  <c r="P43"/>
  <c r="Q46"/>
  <c r="P46"/>
  <c r="Q47"/>
  <c r="P47"/>
  <c r="J43"/>
  <c r="K47"/>
  <c r="J47"/>
  <c r="E40"/>
  <c r="E48"/>
  <c r="E51"/>
  <c r="E53"/>
  <c r="E54"/>
  <c r="E55"/>
  <c r="E60"/>
  <c r="E61"/>
  <c r="K30"/>
  <c r="Q30" s="1"/>
  <c r="K31"/>
  <c r="Q31" s="1"/>
  <c r="K29"/>
  <c r="K26"/>
  <c r="J26" s="1"/>
  <c r="J57" s="1"/>
  <c r="K24"/>
  <c r="K55" s="1"/>
  <c r="K23"/>
  <c r="K54" s="1"/>
  <c r="K22"/>
  <c r="K53" s="1"/>
  <c r="K17"/>
  <c r="Q17" s="1"/>
  <c r="K16"/>
  <c r="Q16" s="1"/>
  <c r="K20"/>
  <c r="K51" s="1"/>
  <c r="K15"/>
  <c r="J15" s="1"/>
  <c r="K14"/>
  <c r="Q14" s="1"/>
  <c r="K13"/>
  <c r="K11"/>
  <c r="Q11" s="1"/>
  <c r="J24"/>
  <c r="J55" s="1"/>
  <c r="J22"/>
  <c r="J53" s="1"/>
  <c r="K8"/>
  <c r="K40" s="1"/>
  <c r="D29"/>
  <c r="D60" s="1"/>
  <c r="D26"/>
  <c r="D57" s="1"/>
  <c r="D24"/>
  <c r="D55" s="1"/>
  <c r="D23"/>
  <c r="D54" s="1"/>
  <c r="F54" s="1"/>
  <c r="H54" s="1"/>
  <c r="D43" i="6" s="1"/>
  <c r="D22" i="5"/>
  <c r="D53" s="1"/>
  <c r="D20"/>
  <c r="D51" s="1"/>
  <c r="F51" s="1"/>
  <c r="H51" s="1"/>
  <c r="D41" i="6" s="1"/>
  <c r="D17" i="5"/>
  <c r="D48" s="1"/>
  <c r="D16"/>
  <c r="D15"/>
  <c r="D14"/>
  <c r="D13"/>
  <c r="E43"/>
  <c r="D11"/>
  <c r="D8"/>
  <c r="D40" s="1"/>
  <c r="F33" i="4"/>
  <c r="F37"/>
  <c r="F42"/>
  <c r="F43"/>
  <c r="F36"/>
  <c r="F35"/>
  <c r="L22"/>
  <c r="R22" s="1"/>
  <c r="X22" s="1"/>
  <c r="AD22" s="1"/>
  <c r="AC22" s="1"/>
  <c r="L20"/>
  <c r="K20" s="1"/>
  <c r="L19"/>
  <c r="R19" s="1"/>
  <c r="X19" s="1"/>
  <c r="AD19" s="1"/>
  <c r="AC19" s="1"/>
  <c r="L15"/>
  <c r="R15" s="1"/>
  <c r="X15" s="1"/>
  <c r="AD15" s="1"/>
  <c r="AC15" s="1"/>
  <c r="L13"/>
  <c r="K13" s="1"/>
  <c r="L12"/>
  <c r="R12" s="1"/>
  <c r="X12" s="1"/>
  <c r="AD12" s="1"/>
  <c r="AC12" s="1"/>
  <c r="L11"/>
  <c r="L10"/>
  <c r="L35" s="1"/>
  <c r="L8"/>
  <c r="L33" s="1"/>
  <c r="K11"/>
  <c r="K36" s="1"/>
  <c r="L18"/>
  <c r="K18" s="1"/>
  <c r="K42" s="1"/>
  <c r="K19"/>
  <c r="L23"/>
  <c r="E22"/>
  <c r="E20"/>
  <c r="E19"/>
  <c r="E18"/>
  <c r="E42" s="1"/>
  <c r="G42" s="1"/>
  <c r="I42" s="1"/>
  <c r="L16"/>
  <c r="E16"/>
  <c r="E15"/>
  <c r="E13"/>
  <c r="E12"/>
  <c r="E11"/>
  <c r="E36" s="1"/>
  <c r="E10"/>
  <c r="E35" s="1"/>
  <c r="G35" s="1"/>
  <c r="I35" s="1"/>
  <c r="E8"/>
  <c r="E33" s="1"/>
  <c r="G33" s="1"/>
  <c r="I33" s="1"/>
  <c r="F47" i="3"/>
  <c r="F41"/>
  <c r="D9" i="6" s="1"/>
  <c r="F44" i="3"/>
  <c r="F45"/>
  <c r="F46"/>
  <c r="F50"/>
  <c r="D14" i="6" s="1"/>
  <c r="F51" i="3"/>
  <c r="D15" i="6" s="1"/>
  <c r="F52" i="3"/>
  <c r="D16" i="6" s="1"/>
  <c r="F53" i="3"/>
  <c r="D17" i="6" s="1"/>
  <c r="F54" i="3"/>
  <c r="D18" i="6" s="1"/>
  <c r="F56" i="3"/>
  <c r="D19" i="6" s="1"/>
  <c r="F59" i="3"/>
  <c r="F60"/>
  <c r="L30"/>
  <c r="L28"/>
  <c r="K28" s="1"/>
  <c r="L29"/>
  <c r="R29" s="1"/>
  <c r="L27"/>
  <c r="R27" s="1"/>
  <c r="L24"/>
  <c r="R24" s="1"/>
  <c r="L25"/>
  <c r="K25" s="1"/>
  <c r="L16"/>
  <c r="L15"/>
  <c r="L13"/>
  <c r="L11"/>
  <c r="K11" s="1"/>
  <c r="R10"/>
  <c r="K27"/>
  <c r="L22"/>
  <c r="K22" s="1"/>
  <c r="K54" s="1"/>
  <c r="L21"/>
  <c r="K21" s="1"/>
  <c r="K53" s="1"/>
  <c r="L20"/>
  <c r="K20" s="1"/>
  <c r="K52" s="1"/>
  <c r="L19"/>
  <c r="K19" s="1"/>
  <c r="K51" s="1"/>
  <c r="L18"/>
  <c r="K18" s="1"/>
  <c r="K50" s="1"/>
  <c r="K15"/>
  <c r="K46" s="1"/>
  <c r="L14"/>
  <c r="K14" s="1"/>
  <c r="K45" s="1"/>
  <c r="E30"/>
  <c r="E29"/>
  <c r="E28"/>
  <c r="E27"/>
  <c r="E25"/>
  <c r="E24"/>
  <c r="E22"/>
  <c r="E54" s="1"/>
  <c r="E21"/>
  <c r="E53" s="1"/>
  <c r="G53" s="1"/>
  <c r="I53" s="1"/>
  <c r="E20"/>
  <c r="E52" s="1"/>
  <c r="E19"/>
  <c r="E51" s="1"/>
  <c r="G51" s="1"/>
  <c r="I51" s="1"/>
  <c r="E18"/>
  <c r="E50" s="1"/>
  <c r="G50" s="1"/>
  <c r="I50" s="1"/>
  <c r="E16"/>
  <c r="E47" s="1"/>
  <c r="G47" s="1"/>
  <c r="E15"/>
  <c r="E46" s="1"/>
  <c r="E14"/>
  <c r="E45" s="1"/>
  <c r="E13"/>
  <c r="E44" s="1"/>
  <c r="E11"/>
  <c r="E41" s="1"/>
  <c r="E10"/>
  <c r="E9" i="7"/>
  <c r="E10" s="1"/>
  <c r="E19"/>
  <c r="E20" s="1"/>
  <c r="E29"/>
  <c r="E30" s="1"/>
  <c r="F42" i="1"/>
  <c r="F43"/>
  <c r="J30" i="5" l="1"/>
  <c r="G36" i="4"/>
  <c r="I36" s="1"/>
  <c r="K12"/>
  <c r="G46" i="3"/>
  <c r="G52"/>
  <c r="I52" s="1"/>
  <c r="G41"/>
  <c r="I41" s="1"/>
  <c r="F44" i="1"/>
  <c r="F10" i="2" s="1"/>
  <c r="G10" s="1"/>
  <c r="H10" s="1"/>
  <c r="I10" s="1"/>
  <c r="J10" s="1"/>
  <c r="F40" i="5"/>
  <c r="H40" s="1"/>
  <c r="D32" i="6" s="1"/>
  <c r="G54" i="3"/>
  <c r="I54" s="1"/>
  <c r="G45"/>
  <c r="F11" i="2"/>
  <c r="K22" i="4"/>
  <c r="K15"/>
  <c r="I34"/>
  <c r="K8"/>
  <c r="K33" s="1"/>
  <c r="E39"/>
  <c r="E38" s="1"/>
  <c r="E37"/>
  <c r="G37" s="1"/>
  <c r="I37" s="1"/>
  <c r="J20" i="5"/>
  <c r="J51" s="1"/>
  <c r="J23"/>
  <c r="J54" s="1"/>
  <c r="L54" s="1"/>
  <c r="N54" s="1"/>
  <c r="E43" i="6" s="1"/>
  <c r="J31" i="5"/>
  <c r="J61" s="1"/>
  <c r="AD43"/>
  <c r="AF43" s="1"/>
  <c r="H35" i="6" s="1"/>
  <c r="Q26" i="5"/>
  <c r="Q57" s="1"/>
  <c r="K57"/>
  <c r="Q13"/>
  <c r="W13" s="1"/>
  <c r="R43"/>
  <c r="T43" s="1"/>
  <c r="F35" i="6" s="1"/>
  <c r="X43" i="5"/>
  <c r="Z43" s="1"/>
  <c r="G35" i="6" s="1"/>
  <c r="AD46" i="5"/>
  <c r="AF46" s="1"/>
  <c r="H38" i="6" s="1"/>
  <c r="J16" i="5"/>
  <c r="E38" i="6"/>
  <c r="R46" i="5"/>
  <c r="T46" s="1"/>
  <c r="F38" i="6" s="1"/>
  <c r="F36"/>
  <c r="K37" i="4"/>
  <c r="I48" i="3"/>
  <c r="K24"/>
  <c r="K56" s="1"/>
  <c r="K55" s="1"/>
  <c r="K29"/>
  <c r="F55"/>
  <c r="F42"/>
  <c r="D10" i="6" s="1"/>
  <c r="K10" i="4"/>
  <c r="K35" s="1"/>
  <c r="E56" i="3"/>
  <c r="G56" s="1"/>
  <c r="E59"/>
  <c r="G59" s="1"/>
  <c r="I59" s="1"/>
  <c r="E60"/>
  <c r="G60" s="1"/>
  <c r="I60" s="1"/>
  <c r="F48" i="5"/>
  <c r="H48" s="1"/>
  <c r="D40" i="6" s="1"/>
  <c r="F53" i="5"/>
  <c r="H53" s="1"/>
  <c r="F55"/>
  <c r="H55" s="1"/>
  <c r="D44" i="6" s="1"/>
  <c r="J8" i="5"/>
  <c r="J40" s="1"/>
  <c r="L40" s="1"/>
  <c r="N40" s="1"/>
  <c r="E32" i="6" s="1"/>
  <c r="J13" i="5"/>
  <c r="L47"/>
  <c r="N47" s="1"/>
  <c r="E39" i="6" s="1"/>
  <c r="X46" i="5"/>
  <c r="Z46" s="1"/>
  <c r="G38" i="6" s="1"/>
  <c r="G36"/>
  <c r="E42" i="3"/>
  <c r="G44"/>
  <c r="Q10"/>
  <c r="X10"/>
  <c r="R13"/>
  <c r="L44"/>
  <c r="L47"/>
  <c r="R16"/>
  <c r="Q24"/>
  <c r="X24"/>
  <c r="Q29"/>
  <c r="X29"/>
  <c r="L60"/>
  <c r="R30"/>
  <c r="K10"/>
  <c r="K41" s="1"/>
  <c r="K13"/>
  <c r="K44" s="1"/>
  <c r="L45"/>
  <c r="M45" s="1"/>
  <c r="R14"/>
  <c r="K16"/>
  <c r="K47" s="1"/>
  <c r="L50"/>
  <c r="R18"/>
  <c r="L51"/>
  <c r="R19"/>
  <c r="L52"/>
  <c r="R20"/>
  <c r="R21"/>
  <c r="L53"/>
  <c r="R22"/>
  <c r="L54"/>
  <c r="K59"/>
  <c r="K30"/>
  <c r="K60" s="1"/>
  <c r="R11"/>
  <c r="L41"/>
  <c r="R15"/>
  <c r="L46"/>
  <c r="M46" s="1"/>
  <c r="R25"/>
  <c r="L56"/>
  <c r="Q27"/>
  <c r="X27"/>
  <c r="L59"/>
  <c r="R28"/>
  <c r="D20" i="6"/>
  <c r="K43" i="4"/>
  <c r="M33"/>
  <c r="O33" s="1"/>
  <c r="L36"/>
  <c r="R11"/>
  <c r="L37"/>
  <c r="R13"/>
  <c r="R8"/>
  <c r="R10"/>
  <c r="Q12"/>
  <c r="Q15"/>
  <c r="Q19"/>
  <c r="Q22"/>
  <c r="W12"/>
  <c r="W15"/>
  <c r="W19"/>
  <c r="W22"/>
  <c r="E43"/>
  <c r="G43" s="1"/>
  <c r="I43" s="1"/>
  <c r="I40" s="1"/>
  <c r="E23"/>
  <c r="E45" s="1"/>
  <c r="E44" s="1"/>
  <c r="L42"/>
  <c r="R18"/>
  <c r="M35"/>
  <c r="O35" s="1"/>
  <c r="L43"/>
  <c r="R20"/>
  <c r="Q8" i="5"/>
  <c r="Q40" s="1"/>
  <c r="R47"/>
  <c r="T47" s="1"/>
  <c r="F39" i="6" s="1"/>
  <c r="X47" i="5"/>
  <c r="Z47" s="1"/>
  <c r="G39" i="6" s="1"/>
  <c r="AD47" i="5"/>
  <c r="AF47" s="1"/>
  <c r="H39" i="6" s="1"/>
  <c r="Q15" i="5"/>
  <c r="Q22"/>
  <c r="Q53" s="1"/>
  <c r="D12"/>
  <c r="D47" s="1"/>
  <c r="F47" s="1"/>
  <c r="H47" s="1"/>
  <c r="D39" i="6" s="1"/>
  <c r="F60" i="5"/>
  <c r="H60" s="1"/>
  <c r="D46" i="6" s="1"/>
  <c r="D61" i="5"/>
  <c r="F61" s="1"/>
  <c r="H61" s="1"/>
  <c r="D47" i="6" s="1"/>
  <c r="Q24" i="5"/>
  <c r="Q55" s="1"/>
  <c r="E36" i="6"/>
  <c r="L43" i="5"/>
  <c r="N43" s="1"/>
  <c r="P11"/>
  <c r="W11"/>
  <c r="P14"/>
  <c r="W14"/>
  <c r="Q48"/>
  <c r="P17"/>
  <c r="P48" s="1"/>
  <c r="W17"/>
  <c r="P26"/>
  <c r="P57" s="1"/>
  <c r="W26"/>
  <c r="W57" s="1"/>
  <c r="P30"/>
  <c r="W30"/>
  <c r="J11"/>
  <c r="J14"/>
  <c r="L53"/>
  <c r="N53" s="1"/>
  <c r="E42" i="6" s="1"/>
  <c r="L55" i="5"/>
  <c r="N55" s="1"/>
  <c r="E44" i="6" s="1"/>
  <c r="K61" i="5"/>
  <c r="P8"/>
  <c r="P40" s="1"/>
  <c r="Q45"/>
  <c r="P15"/>
  <c r="W15"/>
  <c r="P22"/>
  <c r="P53" s="1"/>
  <c r="W8"/>
  <c r="L51"/>
  <c r="N51" s="1"/>
  <c r="E41" i="6" s="1"/>
  <c r="K48" i="5"/>
  <c r="J17"/>
  <c r="J48" s="1"/>
  <c r="K60"/>
  <c r="J29"/>
  <c r="J60" s="1"/>
  <c r="P16"/>
  <c r="W16"/>
  <c r="Q20"/>
  <c r="Q23"/>
  <c r="Q29"/>
  <c r="Q61"/>
  <c r="P31"/>
  <c r="P61" s="1"/>
  <c r="W31"/>
  <c r="R16" i="4"/>
  <c r="L39"/>
  <c r="E27" i="6" s="1"/>
  <c r="K16" i="4"/>
  <c r="K39" s="1"/>
  <c r="K38" s="1"/>
  <c r="R23"/>
  <c r="L45"/>
  <c r="E30" i="6" s="1"/>
  <c r="K23" i="4"/>
  <c r="K45" s="1"/>
  <c r="K44" s="1"/>
  <c r="F45"/>
  <c r="F39"/>
  <c r="P24" i="5" l="1"/>
  <c r="P55" s="1"/>
  <c r="P13"/>
  <c r="P45" s="1"/>
  <c r="I31" i="4"/>
  <c r="D46" i="5"/>
  <c r="F46" s="1"/>
  <c r="H46" s="1"/>
  <c r="D38" i="6" s="1"/>
  <c r="E55" i="3"/>
  <c r="G42"/>
  <c r="I42" s="1"/>
  <c r="I39" s="1"/>
  <c r="G11" i="2"/>
  <c r="H11" s="1"/>
  <c r="I11" s="1"/>
  <c r="J11" s="1"/>
  <c r="W24" i="5"/>
  <c r="D42" i="6"/>
  <c r="H52" i="5"/>
  <c r="H49" s="1"/>
  <c r="R55"/>
  <c r="T55" s="1"/>
  <c r="F44" i="6" s="1"/>
  <c r="L61" i="5"/>
  <c r="N61" s="1"/>
  <c r="E47" i="6" s="1"/>
  <c r="E35"/>
  <c r="D43" i="5"/>
  <c r="F43" s="1"/>
  <c r="H43" s="1"/>
  <c r="D35" i="6" s="1"/>
  <c r="D45" i="5"/>
  <c r="F45" s="1"/>
  <c r="H45" s="1"/>
  <c r="D37" i="6" s="1"/>
  <c r="D44" i="5"/>
  <c r="F44" s="1"/>
  <c r="H44" s="1"/>
  <c r="D36" i="6" s="1"/>
  <c r="I57" i="3"/>
  <c r="K42"/>
  <c r="R59"/>
  <c r="Q28"/>
  <c r="Q59" s="1"/>
  <c r="X28"/>
  <c r="W27"/>
  <c r="AD27"/>
  <c r="AC27" s="1"/>
  <c r="E19" i="6"/>
  <c r="M56" i="3"/>
  <c r="L55"/>
  <c r="E9" i="6"/>
  <c r="M41" i="3"/>
  <c r="O41" s="1"/>
  <c r="R54"/>
  <c r="Q22"/>
  <c r="Q54" s="1"/>
  <c r="X22"/>
  <c r="R53"/>
  <c r="Q21"/>
  <c r="Q53" s="1"/>
  <c r="X21"/>
  <c r="E16" i="6"/>
  <c r="M52" i="3"/>
  <c r="O52" s="1"/>
  <c r="E15" i="6"/>
  <c r="M51" i="3"/>
  <c r="O51" s="1"/>
  <c r="E14" i="6"/>
  <c r="M50" i="3"/>
  <c r="O50" s="1"/>
  <c r="R45"/>
  <c r="Q14"/>
  <c r="Q45" s="1"/>
  <c r="X14"/>
  <c r="R60"/>
  <c r="Q30"/>
  <c r="Q60" s="1"/>
  <c r="X30"/>
  <c r="W29"/>
  <c r="AD29"/>
  <c r="AC29" s="1"/>
  <c r="W24"/>
  <c r="AD24"/>
  <c r="AC24" s="1"/>
  <c r="R47"/>
  <c r="Q16"/>
  <c r="Q47" s="1"/>
  <c r="X16"/>
  <c r="L42"/>
  <c r="M44"/>
  <c r="W10"/>
  <c r="AD10"/>
  <c r="AC10" s="1"/>
  <c r="M59"/>
  <c r="O59" s="1"/>
  <c r="R56"/>
  <c r="Q25"/>
  <c r="Q56" s="1"/>
  <c r="Q55" s="1"/>
  <c r="X25"/>
  <c r="R46"/>
  <c r="Q15"/>
  <c r="Q46" s="1"/>
  <c r="X15"/>
  <c r="R41"/>
  <c r="Q11"/>
  <c r="Q41" s="1"/>
  <c r="X11"/>
  <c r="E18" i="6"/>
  <c r="M54" i="3"/>
  <c r="O54" s="1"/>
  <c r="E17" i="6"/>
  <c r="M53" i="3"/>
  <c r="O53" s="1"/>
  <c r="R52"/>
  <c r="Q20"/>
  <c r="Q52" s="1"/>
  <c r="X20"/>
  <c r="R51"/>
  <c r="Q19"/>
  <c r="Q51" s="1"/>
  <c r="X19"/>
  <c r="R50"/>
  <c r="Q18"/>
  <c r="Q50" s="1"/>
  <c r="X18"/>
  <c r="M60"/>
  <c r="O60" s="1"/>
  <c r="M47"/>
  <c r="R44"/>
  <c r="Q13"/>
  <c r="Q44" s="1"/>
  <c r="X13"/>
  <c r="I56"/>
  <c r="I55" s="1"/>
  <c r="G55"/>
  <c r="E29" i="6"/>
  <c r="M43" i="4"/>
  <c r="O43" s="1"/>
  <c r="E28" i="6"/>
  <c r="M42" i="4"/>
  <c r="O42" s="1"/>
  <c r="R35"/>
  <c r="X10"/>
  <c r="Q10"/>
  <c r="Q35" s="1"/>
  <c r="R37"/>
  <c r="X13"/>
  <c r="Q13"/>
  <c r="Q37" s="1"/>
  <c r="R36"/>
  <c r="X11"/>
  <c r="Q11"/>
  <c r="Q36" s="1"/>
  <c r="R43"/>
  <c r="X20"/>
  <c r="Q20"/>
  <c r="Q43" s="1"/>
  <c r="R42"/>
  <c r="X18"/>
  <c r="Q18"/>
  <c r="Q42" s="1"/>
  <c r="R33"/>
  <c r="X8"/>
  <c r="Q8"/>
  <c r="Q33" s="1"/>
  <c r="M37"/>
  <c r="O37" s="1"/>
  <c r="M36"/>
  <c r="O36" s="1"/>
  <c r="O34" s="1"/>
  <c r="L60" i="5"/>
  <c r="N60" s="1"/>
  <c r="W22"/>
  <c r="AC22" s="1"/>
  <c r="H58"/>
  <c r="W61"/>
  <c r="V31"/>
  <c r="AC31"/>
  <c r="R61"/>
  <c r="T61" s="1"/>
  <c r="F47" i="6" s="1"/>
  <c r="Q54" i="5"/>
  <c r="P23"/>
  <c r="P54" s="1"/>
  <c r="W23"/>
  <c r="V16"/>
  <c r="AC16"/>
  <c r="AB16" s="1"/>
  <c r="L48"/>
  <c r="N48" s="1"/>
  <c r="E40" i="6" s="1"/>
  <c r="W45" i="5"/>
  <c r="V13"/>
  <c r="AC13"/>
  <c r="W53"/>
  <c r="V22"/>
  <c r="V53" s="1"/>
  <c r="R53"/>
  <c r="T53" s="1"/>
  <c r="F42" i="6" s="1"/>
  <c r="R45" i="5"/>
  <c r="T45" s="1"/>
  <c r="F37" i="6" s="1"/>
  <c r="R40" i="5"/>
  <c r="T40" s="1"/>
  <c r="F32" i="6" s="1"/>
  <c r="N45" i="5"/>
  <c r="F57"/>
  <c r="V14"/>
  <c r="AC14"/>
  <c r="AB14" s="1"/>
  <c r="V11"/>
  <c r="AC11"/>
  <c r="AB11" s="1"/>
  <c r="Q60"/>
  <c r="P29"/>
  <c r="P60" s="1"/>
  <c r="W29"/>
  <c r="Q51"/>
  <c r="P20"/>
  <c r="P51" s="1"/>
  <c r="W20"/>
  <c r="W40"/>
  <c r="V8"/>
  <c r="V40" s="1"/>
  <c r="AC8"/>
  <c r="W55"/>
  <c r="V24"/>
  <c r="V55" s="1"/>
  <c r="AC24"/>
  <c r="V15"/>
  <c r="AC15"/>
  <c r="AB15" s="1"/>
  <c r="N52"/>
  <c r="N49" s="1"/>
  <c r="V30"/>
  <c r="AC30"/>
  <c r="AB30" s="1"/>
  <c r="V26"/>
  <c r="V57" s="1"/>
  <c r="AC26"/>
  <c r="W48"/>
  <c r="V17"/>
  <c r="V48" s="1"/>
  <c r="AC17"/>
  <c r="R48"/>
  <c r="T48" s="1"/>
  <c r="F40" i="6" s="1"/>
  <c r="F44" i="4"/>
  <c r="G45"/>
  <c r="I45" s="1"/>
  <c r="L44"/>
  <c r="M45"/>
  <c r="O45" s="1"/>
  <c r="R39"/>
  <c r="F27" i="6" s="1"/>
  <c r="X16" i="4"/>
  <c r="Q16"/>
  <c r="Q39" s="1"/>
  <c r="Q38" s="1"/>
  <c r="G39"/>
  <c r="F38"/>
  <c r="R45"/>
  <c r="F30" i="6" s="1"/>
  <c r="X23" i="4"/>
  <c r="Q23"/>
  <c r="Q45" s="1"/>
  <c r="Q44" s="1"/>
  <c r="M39"/>
  <c r="L38"/>
  <c r="H41" i="5" l="1"/>
  <c r="I61" i="3"/>
  <c r="D8" i="6" s="1"/>
  <c r="N41" i="5"/>
  <c r="O40" i="4"/>
  <c r="O48" i="3"/>
  <c r="X53" i="5"/>
  <c r="Z53" s="1"/>
  <c r="G42" i="6" s="1"/>
  <c r="O31" i="4"/>
  <c r="AB26" i="5"/>
  <c r="AB57" s="1"/>
  <c r="AC57"/>
  <c r="S47" i="3"/>
  <c r="S45"/>
  <c r="E37" i="6"/>
  <c r="N58" i="5"/>
  <c r="E46" i="6"/>
  <c r="X51" i="3"/>
  <c r="W19"/>
  <c r="W51" s="1"/>
  <c r="AD19"/>
  <c r="F15" i="6"/>
  <c r="S51" i="3"/>
  <c r="U51" s="1"/>
  <c r="X41"/>
  <c r="W11"/>
  <c r="W41" s="1"/>
  <c r="AD11"/>
  <c r="X56"/>
  <c r="W25"/>
  <c r="W56" s="1"/>
  <c r="W55" s="1"/>
  <c r="AD25"/>
  <c r="X45"/>
  <c r="W14"/>
  <c r="W45" s="1"/>
  <c r="AD14"/>
  <c r="F18" i="6"/>
  <c r="S54" i="3"/>
  <c r="U54" s="1"/>
  <c r="X59"/>
  <c r="W28"/>
  <c r="W59" s="1"/>
  <c r="AD28"/>
  <c r="X44"/>
  <c r="W13"/>
  <c r="W44" s="1"/>
  <c r="AD13"/>
  <c r="R42"/>
  <c r="S44"/>
  <c r="F9" i="6"/>
  <c r="S41" i="3"/>
  <c r="U41" s="1"/>
  <c r="F19" i="6"/>
  <c r="S56" i="3"/>
  <c r="R55"/>
  <c r="X47"/>
  <c r="W16"/>
  <c r="W47" s="1"/>
  <c r="AD16"/>
  <c r="X54"/>
  <c r="W22"/>
  <c r="W54" s="1"/>
  <c r="AD22"/>
  <c r="O56"/>
  <c r="O55" s="1"/>
  <c r="M55"/>
  <c r="S59"/>
  <c r="U59" s="1"/>
  <c r="Q42"/>
  <c r="X50"/>
  <c r="W18"/>
  <c r="W50" s="1"/>
  <c r="AD18"/>
  <c r="F14" i="6"/>
  <c r="S50" i="3"/>
  <c r="U50" s="1"/>
  <c r="X52"/>
  <c r="W20"/>
  <c r="W52" s="1"/>
  <c r="AD20"/>
  <c r="F16" i="6"/>
  <c r="S52" i="3"/>
  <c r="U52" s="1"/>
  <c r="X46"/>
  <c r="W15"/>
  <c r="W46" s="1"/>
  <c r="AD15"/>
  <c r="S46"/>
  <c r="O57"/>
  <c r="E10" i="6"/>
  <c r="M42" i="3"/>
  <c r="O42" s="1"/>
  <c r="O39" s="1"/>
  <c r="X60"/>
  <c r="W30"/>
  <c r="W60" s="1"/>
  <c r="AD30"/>
  <c r="S60"/>
  <c r="U60" s="1"/>
  <c r="X53"/>
  <c r="W21"/>
  <c r="W53" s="1"/>
  <c r="AD21"/>
  <c r="F17" i="6"/>
  <c r="S53" i="3"/>
  <c r="U53" s="1"/>
  <c r="X33" i="4"/>
  <c r="AD8"/>
  <c r="W8"/>
  <c r="W33" s="1"/>
  <c r="F28" i="6"/>
  <c r="S42" i="4"/>
  <c r="U42" s="1"/>
  <c r="X43"/>
  <c r="AD20"/>
  <c r="W20"/>
  <c r="W43" s="1"/>
  <c r="X36"/>
  <c r="AD11"/>
  <c r="W11"/>
  <c r="W36" s="1"/>
  <c r="S37"/>
  <c r="U37" s="1"/>
  <c r="X35"/>
  <c r="AD10"/>
  <c r="W10"/>
  <c r="W35" s="1"/>
  <c r="S33"/>
  <c r="U33" s="1"/>
  <c r="X42"/>
  <c r="AD18"/>
  <c r="W18"/>
  <c r="W42" s="1"/>
  <c r="F29" i="6"/>
  <c r="S43" i="4"/>
  <c r="U43" s="1"/>
  <c r="S36"/>
  <c r="U36" s="1"/>
  <c r="X37"/>
  <c r="AD13"/>
  <c r="W13"/>
  <c r="W37" s="1"/>
  <c r="S35"/>
  <c r="U35" s="1"/>
  <c r="U34" s="1"/>
  <c r="X55" i="5"/>
  <c r="Z55" s="1"/>
  <c r="G44" i="6" s="1"/>
  <c r="R60" i="5"/>
  <c r="T60" s="1"/>
  <c r="AC55"/>
  <c r="AB24"/>
  <c r="AB55" s="1"/>
  <c r="W60"/>
  <c r="V29"/>
  <c r="V60" s="1"/>
  <c r="AC29"/>
  <c r="T41"/>
  <c r="AC53"/>
  <c r="AB22"/>
  <c r="AB53" s="1"/>
  <c r="V45"/>
  <c r="X45" s="1"/>
  <c r="Z45" s="1"/>
  <c r="V61"/>
  <c r="L57"/>
  <c r="AC48"/>
  <c r="AB17"/>
  <c r="AB48" s="1"/>
  <c r="X48"/>
  <c r="Z48" s="1"/>
  <c r="G40" i="6" s="1"/>
  <c r="AC40" i="5"/>
  <c r="AB8"/>
  <c r="AB40" s="1"/>
  <c r="X40"/>
  <c r="Z40" s="1"/>
  <c r="G32" i="6" s="1"/>
  <c r="W51" i="5"/>
  <c r="V20"/>
  <c r="V51" s="1"/>
  <c r="AC20"/>
  <c r="R51"/>
  <c r="T51" s="1"/>
  <c r="F41" i="6" s="1"/>
  <c r="H57" i="5"/>
  <c r="AC45"/>
  <c r="AB13"/>
  <c r="AB45" s="1"/>
  <c r="W54"/>
  <c r="V23"/>
  <c r="V54" s="1"/>
  <c r="AC23"/>
  <c r="R54"/>
  <c r="T54" s="1"/>
  <c r="AC61"/>
  <c r="AB31"/>
  <c r="AB61" s="1"/>
  <c r="X61"/>
  <c r="Z61" s="1"/>
  <c r="G47" i="6" s="1"/>
  <c r="S45" i="4"/>
  <c r="R44"/>
  <c r="I39"/>
  <c r="I38" s="1"/>
  <c r="G38"/>
  <c r="AD16"/>
  <c r="X39"/>
  <c r="G27" i="6" s="1"/>
  <c r="W16" i="4"/>
  <c r="W39" s="1"/>
  <c r="W38" s="1"/>
  <c r="O44"/>
  <c r="M44"/>
  <c r="I44"/>
  <c r="G44"/>
  <c r="O39"/>
  <c r="O38" s="1"/>
  <c r="M38"/>
  <c r="AD23"/>
  <c r="X45"/>
  <c r="G30" i="6" s="1"/>
  <c r="W23" i="4"/>
  <c r="W45" s="1"/>
  <c r="W44" s="1"/>
  <c r="S39"/>
  <c r="R38"/>
  <c r="Y46" i="3" l="1"/>
  <c r="O46" i="4"/>
  <c r="E22" i="6" s="1"/>
  <c r="O61" i="3"/>
  <c r="U31" i="4"/>
  <c r="U48" i="3"/>
  <c r="Y47"/>
  <c r="T52" i="5"/>
  <c r="F43" i="6"/>
  <c r="Z41" i="5"/>
  <c r="G37" i="6"/>
  <c r="T58" i="5"/>
  <c r="F46" i="6"/>
  <c r="H56" i="5"/>
  <c r="H62" s="1"/>
  <c r="D31" i="6" s="1"/>
  <c r="D45"/>
  <c r="AD46" i="3"/>
  <c r="AC15"/>
  <c r="AC46" s="1"/>
  <c r="AD50"/>
  <c r="AC18"/>
  <c r="AC50" s="1"/>
  <c r="G14" i="6"/>
  <c r="Y50" i="3"/>
  <c r="AA50" s="1"/>
  <c r="U57"/>
  <c r="AD47"/>
  <c r="AC16"/>
  <c r="AC47" s="1"/>
  <c r="U56"/>
  <c r="U55" s="1"/>
  <c r="S55"/>
  <c r="AD44"/>
  <c r="AC13"/>
  <c r="AC44" s="1"/>
  <c r="X42"/>
  <c r="Y44"/>
  <c r="AD45"/>
  <c r="AC14"/>
  <c r="AC45" s="1"/>
  <c r="Y45"/>
  <c r="AD41"/>
  <c r="AC11"/>
  <c r="AC41" s="1"/>
  <c r="Y41"/>
  <c r="AA41" s="1"/>
  <c r="G9" i="6"/>
  <c r="AD53" i="3"/>
  <c r="AC21"/>
  <c r="AC53" s="1"/>
  <c r="G17" i="6"/>
  <c r="Y53" i="3"/>
  <c r="AA53" s="1"/>
  <c r="AD60"/>
  <c r="AC30"/>
  <c r="AC60" s="1"/>
  <c r="Y60"/>
  <c r="AA60" s="1"/>
  <c r="AD52"/>
  <c r="AC20"/>
  <c r="AC52" s="1"/>
  <c r="G16" i="6"/>
  <c r="Y52" i="3"/>
  <c r="AA52" s="1"/>
  <c r="AD54"/>
  <c r="AC22"/>
  <c r="AC54" s="1"/>
  <c r="G18" i="6"/>
  <c r="Y54" i="3"/>
  <c r="AA54" s="1"/>
  <c r="F10" i="6"/>
  <c r="S42" i="3"/>
  <c r="U42" s="1"/>
  <c r="U39" s="1"/>
  <c r="W42"/>
  <c r="AD59"/>
  <c r="AC28"/>
  <c r="AC59" s="1"/>
  <c r="Y59"/>
  <c r="AA59" s="1"/>
  <c r="AA57" s="1"/>
  <c r="AD56"/>
  <c r="AC25"/>
  <c r="AC56" s="1"/>
  <c r="AC55" s="1"/>
  <c r="G19" i="6"/>
  <c r="Y56" i="3"/>
  <c r="X55"/>
  <c r="AD51"/>
  <c r="AC19"/>
  <c r="AC51" s="1"/>
  <c r="G15" i="6"/>
  <c r="Y51" i="3"/>
  <c r="AA51" s="1"/>
  <c r="Y37" i="4"/>
  <c r="AA37" s="1"/>
  <c r="AD42"/>
  <c r="AC18"/>
  <c r="AC42" s="1"/>
  <c r="Y35"/>
  <c r="AA35" s="1"/>
  <c r="AD36"/>
  <c r="AC11"/>
  <c r="AC36" s="1"/>
  <c r="G29" i="6"/>
  <c r="Y43" i="4"/>
  <c r="AA43" s="1"/>
  <c r="AD33"/>
  <c r="AC8"/>
  <c r="AC33" s="1"/>
  <c r="AD37"/>
  <c r="AC13"/>
  <c r="AC37" s="1"/>
  <c r="G28" i="6"/>
  <c r="Y42" i="4"/>
  <c r="AA42" s="1"/>
  <c r="AD35"/>
  <c r="AC10"/>
  <c r="AC35" s="1"/>
  <c r="Y36"/>
  <c r="AA36" s="1"/>
  <c r="AD43"/>
  <c r="AC20"/>
  <c r="AC43" s="1"/>
  <c r="U40"/>
  <c r="Y33"/>
  <c r="AA33" s="1"/>
  <c r="AD40" i="5"/>
  <c r="AF40" s="1"/>
  <c r="H32" i="6" s="1"/>
  <c r="AD61" i="5"/>
  <c r="AF61" s="1"/>
  <c r="H47" i="6" s="1"/>
  <c r="X54" i="5"/>
  <c r="Z54" s="1"/>
  <c r="AC54"/>
  <c r="AB23"/>
  <c r="AB54" s="1"/>
  <c r="T49"/>
  <c r="AD48"/>
  <c r="AF48" s="1"/>
  <c r="H40" i="6" s="1"/>
  <c r="AD53" i="5"/>
  <c r="AF53" s="1"/>
  <c r="H42" i="6" s="1"/>
  <c r="AC60" i="5"/>
  <c r="AB29"/>
  <c r="AB60" s="1"/>
  <c r="X60"/>
  <c r="Z60" s="1"/>
  <c r="AD55"/>
  <c r="AF55" s="1"/>
  <c r="H44" i="6" s="1"/>
  <c r="AD45" i="5"/>
  <c r="AF45" s="1"/>
  <c r="AC51"/>
  <c r="AB20"/>
  <c r="AB51" s="1"/>
  <c r="X51"/>
  <c r="Z51" s="1"/>
  <c r="G41" i="6" s="1"/>
  <c r="R57" i="5"/>
  <c r="N57"/>
  <c r="AD45" i="4"/>
  <c r="H30" i="6" s="1"/>
  <c r="AC23" i="4"/>
  <c r="AC45" s="1"/>
  <c r="AC44" s="1"/>
  <c r="Y39"/>
  <c r="X38"/>
  <c r="U39"/>
  <c r="U38" s="1"/>
  <c r="S38"/>
  <c r="X44"/>
  <c r="Y45"/>
  <c r="AA45" s="1"/>
  <c r="AD39"/>
  <c r="H27" i="6" s="1"/>
  <c r="AC16" i="4"/>
  <c r="AC39" s="1"/>
  <c r="AC38" s="1"/>
  <c r="I46"/>
  <c r="S44"/>
  <c r="U45"/>
  <c r="U44" s="1"/>
  <c r="U61" i="3" l="1"/>
  <c r="E8" i="6" s="1"/>
  <c r="AA40" i="4"/>
  <c r="AA34"/>
  <c r="AA31" s="1"/>
  <c r="AE47" i="3"/>
  <c r="AE60"/>
  <c r="AG60" s="1"/>
  <c r="N56" i="5"/>
  <c r="E45" i="6"/>
  <c r="AF41" i="5"/>
  <c r="H37" i="6"/>
  <c r="Z58" i="5"/>
  <c r="G46" i="6"/>
  <c r="Z52" i="5"/>
  <c r="Z49" s="1"/>
  <c r="G43" i="6"/>
  <c r="AA56" i="3"/>
  <c r="AA55" s="1"/>
  <c r="Y55"/>
  <c r="AE59"/>
  <c r="AG59" s="1"/>
  <c r="H17" i="6"/>
  <c r="AE53" i="3"/>
  <c r="AG53" s="1"/>
  <c r="H9" i="6"/>
  <c r="AE41" i="3"/>
  <c r="AG41" s="1"/>
  <c r="AC42"/>
  <c r="AA48"/>
  <c r="AE51"/>
  <c r="AG51" s="1"/>
  <c r="H19" i="6"/>
  <c r="AE56" i="3"/>
  <c r="AD55"/>
  <c r="H18" i="6"/>
  <c r="AE54" i="3"/>
  <c r="AG54" s="1"/>
  <c r="AE52"/>
  <c r="AG52" s="1"/>
  <c r="AE45"/>
  <c r="G10" i="6"/>
  <c r="Y42" i="3"/>
  <c r="AA42" s="1"/>
  <c r="AA39" s="1"/>
  <c r="AD42"/>
  <c r="AE44"/>
  <c r="H14" i="6"/>
  <c r="AE50" i="3"/>
  <c r="AG50" s="1"/>
  <c r="AE46"/>
  <c r="AE33" i="4"/>
  <c r="AG33" s="1"/>
  <c r="AE36"/>
  <c r="AG36" s="1"/>
  <c r="D48" i="6"/>
  <c r="F12" i="2" s="1"/>
  <c r="H29" i="6"/>
  <c r="AE43" i="4"/>
  <c r="AG43" s="1"/>
  <c r="AE35"/>
  <c r="AG35" s="1"/>
  <c r="AG34" s="1"/>
  <c r="AE37"/>
  <c r="AG37" s="1"/>
  <c r="H28" i="6"/>
  <c r="AE42" i="4"/>
  <c r="AG42" s="1"/>
  <c r="AD54" i="5"/>
  <c r="AF54" s="1"/>
  <c r="H43" i="6" s="1"/>
  <c r="AD60" i="5"/>
  <c r="AF60" s="1"/>
  <c r="T57"/>
  <c r="AD51"/>
  <c r="AF51" s="1"/>
  <c r="H41" i="6" s="1"/>
  <c r="AA44" i="4"/>
  <c r="Y44"/>
  <c r="AE39"/>
  <c r="AD38"/>
  <c r="U46"/>
  <c r="F22" i="6" s="1"/>
  <c r="AA39" i="4"/>
  <c r="AA38" s="1"/>
  <c r="Y38"/>
  <c r="AE45"/>
  <c r="AG45" s="1"/>
  <c r="AD44"/>
  <c r="AG40" l="1"/>
  <c r="AG31"/>
  <c r="AA61" i="3"/>
  <c r="F8" i="6" s="1"/>
  <c r="AG48" i="3"/>
  <c r="N62" i="5"/>
  <c r="E31" i="6" s="1"/>
  <c r="AG57" i="3"/>
  <c r="T56" i="5"/>
  <c r="T62" s="1"/>
  <c r="F31" i="6" s="1"/>
  <c r="F45"/>
  <c r="AF52" i="5"/>
  <c r="AF49" s="1"/>
  <c r="AF58"/>
  <c r="H46" i="6"/>
  <c r="X57" i="5"/>
  <c r="Z57" s="1"/>
  <c r="AG56" i="3"/>
  <c r="AG55" s="1"/>
  <c r="AE55"/>
  <c r="H10" i="6"/>
  <c r="AE42" i="3"/>
  <c r="AG42" s="1"/>
  <c r="AG39" s="1"/>
  <c r="AA46" i="4"/>
  <c r="G22" i="6" s="1"/>
  <c r="AD57" i="5"/>
  <c r="AE44" i="4"/>
  <c r="AG44"/>
  <c r="AG39"/>
  <c r="AG38" s="1"/>
  <c r="AE38"/>
  <c r="AG61" i="3" l="1"/>
  <c r="AG46" i="4"/>
  <c r="H22" i="6" s="1"/>
  <c r="Z56" i="5"/>
  <c r="Z62" s="1"/>
  <c r="G31" i="6" s="1"/>
  <c r="G45"/>
  <c r="AF57" i="5"/>
  <c r="G8" i="6" l="1"/>
  <c r="H8"/>
  <c r="AF56" i="5"/>
  <c r="AF62" s="1"/>
  <c r="H31" i="6" s="1"/>
  <c r="H45"/>
</calcChain>
</file>

<file path=xl/sharedStrings.xml><?xml version="1.0" encoding="utf-8"?>
<sst xmlns="http://schemas.openxmlformats.org/spreadsheetml/2006/main" count="1192" uniqueCount="302">
  <si>
    <t>№ п/п**</t>
  </si>
  <si>
    <t>Обосновывающие данные
для расчета *</t>
  </si>
  <si>
    <t>Продолжительность прекращения произошедшее по независящим от ТСО обстоятельствам, час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</si>
  <si>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</si>
  <si>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</si>
  <si>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</si>
  <si>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</si>
  <si>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</si>
  <si>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</si>
  <si>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</si>
  <si>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</si>
  <si>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</si>
  <si>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</si>
  <si>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</si>
  <si>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</si>
  <si>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* В том числе на основе базы актов расследования технологических нарушений за соответствующий месяц;</t>
  </si>
  <si>
    <t>**  месяцы года</t>
  </si>
  <si>
    <t>М.П.</t>
  </si>
  <si>
    <t>Должность руководителя, подпись</t>
  </si>
  <si>
    <t>Фамилия, имя, отчество</t>
  </si>
  <si>
    <t>Должность исполнителя, подпись</t>
  </si>
  <si>
    <t>контакт. тел. с кодом города, контакт. E-mail</t>
  </si>
  <si>
    <t>Форма 1.2</t>
  </si>
  <si>
    <t>№ п/п</t>
  </si>
  <si>
    <t>Наименование показателя</t>
  </si>
  <si>
    <t>Значение</t>
  </si>
  <si>
    <t>Максимальное за расчетный период регулирования число точек присоединения (Nтп)</t>
  </si>
  <si>
    <t>Суммарная продолжительность прекращений передачи электрической энергии (Tпр)</t>
  </si>
  <si>
    <t>Показатель средней продолжительности прекращений передачи электрической энергии</t>
  </si>
  <si>
    <t>Форма 1.1</t>
  </si>
  <si>
    <t>Описание (обоснование)</t>
  </si>
  <si>
    <t>Значение показателя на</t>
  </si>
  <si>
    <t>Показатель средней продолжительности прекращений передачи электрической энергии (Пп)</t>
  </si>
  <si>
    <t xml:space="preserve">Показатель уровня качества осуществляемого технологического присоединения (Птпр) </t>
  </si>
  <si>
    <t xml:space="preserve">Показатель уровня качества обслуживания потребителей услуг территориальными сетевыми организациями (Птсо) </t>
  </si>
  <si>
    <t>"ТСО"</t>
  </si>
  <si>
    <t>Наименование</t>
  </si>
  <si>
    <t>Значение, шт.</t>
  </si>
  <si>
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(Nзаяв_тпр)</t>
  </si>
  <si>
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(Nнсзаяв_тпр)</t>
  </si>
  <si>
    <t>max (1, Nзаяв_тпр - Nнсзаяв_тпр)</t>
  </si>
  <si>
    <t>Пзаяв_тпр</t>
  </si>
  <si>
    <t>Форма 3.2</t>
  </si>
  <si>
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(Nсд_тпр)</t>
  </si>
  <si>
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(Nнссд_тпр)</t>
  </si>
  <si>
    <t>max (1, Nсд_тпр - Nнссд_тпр)</t>
  </si>
  <si>
    <t>Пнс_тпр</t>
  </si>
  <si>
    <t>Форма 3.3</t>
  </si>
  <si>
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(Nн_тпр)</t>
  </si>
  <si>
    <t>Общее число заявок на технологическое присоединение к сети, поданных заявителями в соответствующий расчетный период, в десятках шт. без округления (Nочз_тпр)</t>
  </si>
  <si>
    <t>max (1, Nочз_тпр - Nн_тпр)</t>
  </si>
  <si>
    <t>Пнпа_тпр</t>
  </si>
  <si>
    <t>Форма 3.1</t>
  </si>
  <si>
    <t>Расчет значения индикатора информативности</t>
  </si>
  <si>
    <t>№
п.п.</t>
  </si>
  <si>
    <t>Исходные данные для расчета</t>
  </si>
  <si>
    <t xml:space="preserve">Факт </t>
  </si>
  <si>
    <t xml:space="preserve">План </t>
  </si>
  <si>
    <t>Возможность личного приема заявителей и потребителей услуг уполномоченными должностными лицами территориальной сетевой организации - всего</t>
  </si>
  <si>
    <t>1.1</t>
  </si>
  <si>
    <t>Количество структурных подразделений ТСО, осуществляющих взаимодействие с клиентами (потребителями услуг), шт.</t>
  </si>
  <si>
    <t>Общее количество структурных подразделений в ТСО, шт.</t>
  </si>
  <si>
    <t>1.2</t>
  </si>
  <si>
    <t>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шт., в том числе:</t>
  </si>
  <si>
    <t>1.2.1</t>
  </si>
  <si>
    <t>а) регламенты оказания услуг и рассмотрения обращений заявителей и потребителей услуг, шт.</t>
  </si>
  <si>
    <t>1.2.2</t>
  </si>
  <si>
    <t>б) наличие положения о деятельности структурного подразделения по работе с заявителями и потребителями услуг (наличие - 1, отсутствие 0), шт.</t>
  </si>
  <si>
    <t>1.2.3</t>
  </si>
  <si>
    <t>в) должностные инструкции сотрудников, обслуживающих заявителей и потребителей услуг, шт.</t>
  </si>
  <si>
    <t>1.2.4</t>
  </si>
  <si>
    <t>г) 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</si>
  <si>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Наличие телефонной связи для обращений потребителей услуг к уполномоченным должностным лицам территориальной сетевой организации, в том числе по критериям:</t>
  </si>
  <si>
    <t>2.1</t>
  </si>
  <si>
    <t>Наличие единого телефонного номера для приема обращений потребителей услуг (наличие - 1, отсутствие - 0)</t>
  </si>
  <si>
    <t>2.2</t>
  </si>
  <si>
    <t>Наличие информационно-справочной системы для автоматизации обработки обращений потребителей услуг, поступивших по телефону (наличие - 1, отсутствие - 0)</t>
  </si>
  <si>
    <t>2.3</t>
  </si>
  <si>
    <t>Наличие системы автоинформирования потребителей услуг по телефону, предназначенной для доведения до них типовой информации (наличие - 1, отсутствие - 0)</t>
  </si>
  <si>
    <t>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 (наличие - 1, отсутствие - 0)</t>
  </si>
  <si>
    <t>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(проведение - 1, отсутствие - 0)</t>
  </si>
  <si>
    <t>Простота и доступность схемы обжалования потребителями услуг действий должностных лиц территориальной сетевой организации, по критерию</t>
  </si>
  <si>
    <t>5.1</t>
  </si>
  <si>
    <t>Количество обращений в ТСО потребителей услуг о проведении консультаций по порядку обжалования действий (бездействия) ТСО в ходе исполнения своих функций, шт.</t>
  </si>
  <si>
    <t>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 в том числе:</t>
  </si>
  <si>
    <t>6.1</t>
  </si>
  <si>
    <t>Количество обращений потребителей услуг за консультациями в ТСО по вопросам деятельности ТСО, шт.</t>
  </si>
  <si>
    <t>Общее количество обращений потребителей услуг, поступивших в ТСО, шт.</t>
  </si>
  <si>
    <t>6.2</t>
  </si>
  <si>
    <t>Количество жалоб потребителей услуг на отсутствие необходимой информации, которая должна быть раскрыта ТСО в соответствии с постановлением Правительства РФ от 21.01.2004 № 24, шт.</t>
  </si>
  <si>
    <t>2015 год</t>
  </si>
  <si>
    <t>2016 год</t>
  </si>
  <si>
    <t>Наименование параметра (критерия), характеризующего индикатор</t>
  </si>
  <si>
    <t>Ф/П*100
%</t>
  </si>
  <si>
    <t>Зависимость</t>
  </si>
  <si>
    <t>Оценочный
балл</t>
  </si>
  <si>
    <t>факт
(Ф)</t>
  </si>
  <si>
    <t>план
(П)</t>
  </si>
  <si>
    <t>Возможность личного приема заявителей и потребителей услуг уполномоченными должностными лицами территориальной сетевой организации - всего,</t>
  </si>
  <si>
    <t>в том числе, по критериям:</t>
  </si>
  <si>
    <t>Количество структурных подразделений по работе с заявителями и потребителями услуг в процентном отношении к общему количеству структурных подразделений, %</t>
  </si>
  <si>
    <t>прямая</t>
  </si>
  <si>
    <t>Количество утвержденных территориальной сетевой организацией в установленном порядке организационно-распорядительных документов по вопросам работы с заявителями и потребителями услуг - всего, шт.</t>
  </si>
  <si>
    <t>в том числе:</t>
  </si>
  <si>
    <t>б) наличие положения о деятельности структурного подразделения по работе 
с заявителями и потребителями услуг
(наличие - 1, отсутствие - 0)</t>
  </si>
  <si>
    <t>Наличие телефонной связи для обращений потребителей услуг к уполномоченным должностным лицам территориальной сетевой организации,</t>
  </si>
  <si>
    <t>в том числе по критериям:</t>
  </si>
  <si>
    <t>обратная</t>
  </si>
  <si>
    <t>Общее количество обращений потребителей услуг о проведении консультаций по порядку обжалования действий (бездействия) территориальной сетевой организации в ходе исполнения своих функций в процентах от общего количества поступивших обращений, %</t>
  </si>
  <si>
    <t>Степень полноты, актуальности и достоверности предоставляемой потребителям услуг информации о деятельности территориальной сетевой организации - всего,</t>
  </si>
  <si>
    <t>Общее количество обращений потребителей услуг о проведении консультаций по вопросам деятельности территориальной сетевой организации в процентах от общего количества поступивших обращений, %</t>
  </si>
  <si>
    <t>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количества поступивших обращений, %</t>
  </si>
  <si>
    <t>Итого по индикатору информативности (Ин)</t>
  </si>
  <si>
    <t>2017 год</t>
  </si>
  <si>
    <t>2018 год</t>
  </si>
  <si>
    <t>2019 год</t>
  </si>
  <si>
    <t>форма 2.2</t>
  </si>
  <si>
    <t>Расчет значения индикатора исполнительности</t>
  </si>
  <si>
    <t>Факт</t>
  </si>
  <si>
    <t>План</t>
  </si>
  <si>
    <t>Соблюдение сроков по процедурам взаимодействия с потребителями услуг (заявителями) - всего, в том числе:</t>
  </si>
  <si>
    <t>1.1. 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</si>
  <si>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1.2. Среднее время, необходимое для оборудования точки поставки приборами учета с момента подачи заявления потребителем услуг, в том числе:</t>
  </si>
  <si>
    <t>а) для физических лиц, включая индивидуальных предпринимателей, и юридических лиц - субъектов малого и среднего предпринимательства, дней</t>
  </si>
  <si>
    <t>б) для остальных потребителей услуг, дней</t>
  </si>
  <si>
    <t>1.3</t>
  </si>
  <si>
    <t>Количество случаев отказа от заключения и случаев расторжения потребителем услуг договоров оказания услуг по передаче электрической энергии, шт.</t>
  </si>
  <si>
    <t>1.3.1</t>
  </si>
  <si>
    <t>Общее количество заключенных ТСО договоров с потребителями услуг (заявителями), кроме физических лиц, шт.</t>
  </si>
  <si>
    <t>Соблюдение требований нормативных правовых актов Российской Федерации по поддержанию качества электрической энергии, по критерию</t>
  </si>
  <si>
    <t>Количество обращений в ТСО потребителей услуг с указанием на ненадлежащее качество электрической энергии, поступающей из сети ТСО, шт.</t>
  </si>
  <si>
    <t>Общее количество поступивших в ТСО обращений потребителей услуг, шт.</t>
  </si>
  <si>
    <t>Наличие взаимодействия с потребителями услуг при выводе оборудования в ремонт и (или) из эксплуатации</t>
  </si>
  <si>
    <t>3.1</t>
  </si>
  <si>
    <t>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(наличие - 1, отсутствие - 0)</t>
  </si>
  <si>
    <t>3.2</t>
  </si>
  <si>
    <t>Количество обращений потребителей услуг с указанием на несогласие введения предлагаемых ТСО графиков вывода электросетевого оборудования в ремонт и (или) из эксплуатации, шт.</t>
  </si>
  <si>
    <t>3.2.1</t>
  </si>
  <si>
    <t>Общее количество поступивших обращений в ТСО потребителей услуг, кроме физических лиц, шт.</t>
  </si>
  <si>
    <t>Соблюдение требований нормативных правовых актов по защите персональных данных потребителей услуг (заявителей), по критерию</t>
  </si>
  <si>
    <t>4.1</t>
  </si>
  <si>
    <t>Количество обращений в ТСО потребителей услуг (заявителей) с указанием на неправомерность использования персональных данных потребителей услуг (заявителей),шт.</t>
  </si>
  <si>
    <t>Общее количество поступивших обращений в ТСО потребителей услуг, шт.</t>
  </si>
  <si>
    <t>Зависи-мость</t>
  </si>
  <si>
    <t>Оценоч-ный
балл</t>
  </si>
  <si>
    <t>фактическое
(Ф)</t>
  </si>
  <si>
    <t>плановое
(П)</t>
  </si>
  <si>
    <t>Соблюдение сроков по процедурам взаимодействия с потребителями услуг (заявителями) - всего,</t>
  </si>
  <si>
    <t>Среднее время, затраченное территориальной сетевой организацией на направление проекта договора оказания услуг по передаче электрической энергии потребителю услуг (заявителю), дней</t>
  </si>
  <si>
    <t>Среднее время, необходимое для оборудования точки поставки приборами учета с момента подачи заявления потребителем услуг:</t>
  </si>
  <si>
    <t>Количество случаев отказа от заключения и случаев расторжения потребителем услуг договоров оказания услуг по передаче электрической энергии в процентах от общего количества заключенных территориальной сетевой организацией договоров с потребителями услуг (заявителями), кроме физических лиц, %</t>
  </si>
  <si>
    <t>Количество обращений потребителей услуг с указанием на ненадлежащее качество электрической энергии, в процентах от общего количества поступивших обращений, %</t>
  </si>
  <si>
    <t>Количество обращений потребителей услуг с указанием на несогласие введения предлагаемых территориальной сетевой организацией графиков вывода электросетевого оборудования в ремонт и (или) из эксплуатации, в процентах от общего количества поступивших обращений, кроме физических лиц, %</t>
  </si>
  <si>
    <t>Количество обращений потребителей услуг (заявителей) с указанием на неправомерность использования персональных данных потребителей услуг (заявителей), в процентах от общего количества поступивших обращений, %</t>
  </si>
  <si>
    <t>Итого по индикатору исполнительности (Ис)</t>
  </si>
  <si>
    <t>Расчет значения индикатора результативности обратной связи</t>
  </si>
  <si>
    <t>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</si>
  <si>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Степень удовлетворения обращений потребителей услуг</t>
  </si>
  <si>
    <t>2.4</t>
  </si>
  <si>
    <t>2.5</t>
  </si>
  <si>
    <t>2.6</t>
  </si>
  <si>
    <t>Количество реализованных изменений в деятельности организации, направленных на повышение качества обслуживания потребителей услуг, шт.</t>
  </si>
  <si>
    <t>Оперативность реагирования на обращения потребителей услуг - всего,</t>
  </si>
  <si>
    <t>Средняя продолжительность времени принятия мер по результатам обращения потребителя услуг, дней</t>
  </si>
  <si>
    <t>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посредством, в том числе:</t>
  </si>
  <si>
    <t>а) Письменных опросов, шт. на 1000 потребителей услуг</t>
  </si>
  <si>
    <t>3.2.2</t>
  </si>
  <si>
    <t>б) Электронной связи через сеть Интернет, шт. на 1000 потребителей услуг</t>
  </si>
  <si>
    <t>3.2.3</t>
  </si>
  <si>
    <t>в)* Системы автоинформирования, шт. на 1000 потребителей услуг</t>
  </si>
  <si>
    <t>Индивидуальность подхода к потребителям услуг льготных категорий, по критерию</t>
  </si>
  <si>
    <t>Оперативность возмещения убытков потребителям услуг при несоблюдении территориальной сетевой организацией обязательств, предусмотренных нормативными правовыми актами и договорами</t>
  </si>
  <si>
    <t>Средняя продолжительность времени на принятие территориальной сетевой организацией мер по возмещению потребителю услуг убытков, месяцев</t>
  </si>
  <si>
    <t>5.2</t>
  </si>
  <si>
    <t>Общее количество потребителей, в пользу которых в расчетном периоде регулирования были вынесены судебные решения о возмещении убытков или возмещение убытков было произведено во внесудебном порядке, шт.</t>
  </si>
  <si>
    <t>Общее количество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обращений, %</t>
  </si>
  <si>
    <t>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в процентах от общего количества поступивших обращений, %</t>
  </si>
  <si>
    <t>Количество обращений, 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в процентах от общего количества поступивших обращений, %</t>
  </si>
  <si>
    <t>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в процентах от общего количества поступивших обращений, %</t>
  </si>
  <si>
    <t>Количество отзывов и предложений по вопросам деятельности территориальной сетевой организации, поступивших через обратную связь, в процентах от общего количества поступивших обращений, %</t>
  </si>
  <si>
    <t>Взаимодействие территориальной сетевой организации с потребителями услуг с целью получения информации о качестве обслуживания, реализованное посредством:</t>
  </si>
  <si>
    <t>а) письменных опросов, шт. на 1000 потребителей услуг</t>
  </si>
  <si>
    <t>б) электронной связи через сеть Интернет, шт. на 1000 потребителей услуг</t>
  </si>
  <si>
    <t>в)* системы автоинформирования, шт. на 1000 потребителей услуг</t>
  </si>
  <si>
    <t>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</t>
  </si>
  <si>
    <t>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%</t>
  </si>
  <si>
    <t>Итого по индикатору результативности обратной связи (Рс)</t>
  </si>
  <si>
    <t>* Расчет производится при наличии в территориальной сетевой организации Системы автоинформирования (голосовая, СМС и другим способом).</t>
  </si>
  <si>
    <t>Форма 2.4</t>
  </si>
  <si>
    <t>Предлагаемые плановые значения параметров (критериев), характеризующих индикаторы качества **</t>
  </si>
  <si>
    <t>Ин</t>
  </si>
  <si>
    <t xml:space="preserve">  1.1.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</si>
  <si>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</si>
  <si>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</si>
  <si>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</si>
  <si>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</si>
  <si>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</si>
  <si>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</si>
  <si>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</si>
  <si>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</si>
  <si>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</si>
  <si>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</si>
  <si>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Ис</t>
  </si>
  <si>
    <t>2.7</t>
  </si>
  <si>
    <t>2.8</t>
  </si>
  <si>
    <t>Рс</t>
  </si>
  <si>
    <t>3.3</t>
  </si>
  <si>
    <t xml:space="preserve">  1.2.</t>
  </si>
  <si>
    <t>3.4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</si>
  <si>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</si>
  <si>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</si>
  <si>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</si>
  <si>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</si>
  <si>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</si>
  <si>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</si>
  <si>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</si>
  <si>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</si>
  <si>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</si>
  <si>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</si>
  <si>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</si>
  <si>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</si>
  <si>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Предлагаемое плановое значение показателя уровня качества обслуживания потребителей услуг территориальной сетевой 
организацией</t>
  </si>
  <si>
    <r>
      <t>_____</t>
    </r>
    <r>
      <rPr>
        <sz val="9"/>
        <rFont val="Tahoma"/>
        <family val="2"/>
        <charset val="204"/>
      </rPr>
      <t>*</t>
    </r>
    <r>
      <rPr>
        <sz val="9"/>
        <color indexed="9"/>
        <rFont val="Tahoma"/>
        <family val="2"/>
        <charset val="204"/>
      </rPr>
      <t>_</t>
    </r>
    <r>
      <rPr>
        <sz val="9"/>
        <rFont val="Tahoma"/>
        <family val="2"/>
        <charset val="204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 с указанием года отчетного расчетного периода регулирования.</t>
    </r>
  </si>
  <si>
    <r>
      <t>____</t>
    </r>
    <r>
      <rPr>
        <sz val="9"/>
        <rFont val="Tahoma"/>
        <family val="2"/>
        <charset val="204"/>
      </rPr>
      <t>**</t>
    </r>
    <r>
      <rPr>
        <sz val="9"/>
        <color indexed="9"/>
        <rFont val="Tahoma"/>
        <family val="2"/>
        <charset val="204"/>
      </rPr>
      <t>_</t>
    </r>
    <r>
      <rPr>
        <sz val="9"/>
        <rFont val="Tahoma"/>
        <family val="2"/>
        <charset val="204"/>
      </rPr>
      <t>Нумерация пунктов показателей параметров, характеризующих индикаторы качества, приведена в соответствии с формами 2.1 - 2.3 настоящего Приложения.</t>
    </r>
  </si>
  <si>
    <t xml:space="preserve"> Наличие структурного подразделения территориальной сетевой организации по рассмотрению, обработке и принятию мер по обращениям потребителей услуг (наличие - 1, отсутствие - 0)</t>
  </si>
  <si>
    <t>Общее количество поступивших обращений в ТСО, шт.</t>
  </si>
  <si>
    <t xml:space="preserve"> Количество обращений потребителей услуг льготных категорий с указанием на неудовлетворительность качества их обслуживания, шт. на 1000 потребителей услуг.</t>
  </si>
  <si>
    <t>Доля потребителей услуг, получивших возмещение убытков, возникших в результате неисполнения (ненадлежащего исполнения) территориальной сетевой организацией своих обязательств, от числа потребителей, в пользу которых было вынесено судебное решение, или возмещение было произведено во внесудебном порядке, процентов</t>
  </si>
  <si>
    <t>Общее количество обращений потребителей услуг с указанием на ненадлежащее качество услуг по передаче электрической энергии и обслуживание, шт</t>
  </si>
  <si>
    <t>Количество принятых мер по результатам рассмотрения обращений потребителей услуг с указанием на ненадлежащее качество услуг по передаче электрической энергии и обслуживание, шт</t>
  </si>
  <si>
    <t xml:space="preserve"> Количество обращений, связанных с неудовлетворенностью принятыми мерами, указанными в п. 2.2 настоящей формы, поступивших от потребителей услуг в течение 30 рабочих дней после завершения мероприятий, указанных в п. 2.2 настоящей формы, шт.</t>
  </si>
  <si>
    <t xml:space="preserve"> Количество отзывов и предложений по вопросам деятельности территориальной сетевой организации, поступивших через обратную связь, шт.</t>
  </si>
  <si>
    <t xml:space="preserve"> Количество обращений потребителей услуг с указанием на ненадлежащее качество услуг, оказываемых территориальной сетевой организацией, поступивших в соответствующий контролирующий орган исполнительной власти, шт</t>
  </si>
  <si>
    <t>Форма 2.3 Расчет значения индикатора результативности обратной связи</t>
  </si>
  <si>
    <t>Форма 2.2. Расчет значения индикатора исполнительности</t>
  </si>
  <si>
    <t>Форма 2.1 Расчет значения индикатора информативности</t>
  </si>
  <si>
    <t>Форма 1.2 Расчет показателя средней продолжительности прекращений передачи электрической энергии</t>
  </si>
  <si>
    <t>Форма 1.4 Предложения электросетевой организации по плановым значениям показателей надежности и качества услуг на каждый расчетный период регулирования в пределах долгосрочного периода регулирования</t>
  </si>
  <si>
    <t>Форма 2.4 Предложения территориальных сетевых организаций по плановым значениям
параметров (критериев), характеризующих индикаторы качества, на каждый расчетный период
регулирования в пределах долгосрочного периода регулирования *</t>
  </si>
  <si>
    <t>Продолжительность прекращения, час ***</t>
  </si>
  <si>
    <t xml:space="preserve">*** для целей расчета значений показателя уровня надежности оказываемых услуг рассматриваются все прекращения передачи электрической энергии потребителю услуг в результате технологических нарушений на объектах электросетевой организации, имеющие продолжительность свыше времени автоматического восстановления питания (автоматическое повторное включение, автоматический ввод резерва), за исключением случаев, произошедших в результате технологических нарушений, отключений, переключений в сетях смежных электросетевых организаций, в сетях организаций, осуществляющих деятельность по производству и (или) передаче электрической энергии (мощности), в сетях потребителей услуг, а также по инициативе системного оператора и (или) при осуществлении в пределах охранных зон объектов электросетевого хозяйства согласованных электросетевой организацией действий в порядке, предусмотренном Правилами установления охранных зон объектов электросетевого хозяйства и особых условий использования земельных участков, расположенных в границах таких зон, утвержденными постановлением Правительства Российской Федерации от 24 февраля 2009 г. N 160 (Собрание законодательства Российской Федерации, 2009, N 10, ст. 1220; 2013, N 24, ст. 2999), равно как и в результате обстоятельств непреодолимой силы либо сверхрасчетных природно-климатических нагрузок (условий) или вследствие иных обстоятельств, исключающих ответственность электросетевой организации, как перерывы (нарушения) электроснабжения (далее - перерыв электроснабжения).
</t>
  </si>
  <si>
    <t>Количество точек присоединения потребителей услуг к электрической сети электросетевой организации, шт ****</t>
  </si>
  <si>
    <t xml:space="preserve">**** максимальное за расчетный период регулирования число точек присоединения потребителей услуг к электрической сети электросетевой организации, в том числе принятых в опытно-промышленную эксплуатацию
</t>
  </si>
  <si>
    <t>Форма 3.1 Отчетные данные для расчета значения показателя качества рассмотрения заявок на технологическое присоединение к сети, в период  ГОД*</t>
  </si>
  <si>
    <t>Форма 3.3 Отчетные данные для расчета значения показателя соблюдения антимонопольного законодательства при технологическом присоединении заявителей к электрическим сетям сетевой организации, в период  ГОД*</t>
  </si>
  <si>
    <t>Форма 3.2 Отчетные данные для расчета значения показателя качества исполнения договоров об осуществлении технологического присоединения заявителей к сети, в период  ГОД*</t>
  </si>
  <si>
    <t xml:space="preserve">* темп улучшения показателей надежности и качества услуг, определяемый обязательной динамикой улучшения фактических значений показателей, равный 0,015 (p = 0,015), не применяется в случае достижения неулучшаемых значений показателей.
</t>
  </si>
  <si>
    <t>Мероприятия, направленные на улучшение показателя**</t>
  </si>
  <si>
    <t xml:space="preserve">** Информация предоставляется справочно.
</t>
  </si>
  <si>
    <t>Наименование электросетевой организации</t>
  </si>
  <si>
    <t>Факт*</t>
  </si>
  <si>
    <t xml:space="preserve">Факт* </t>
  </si>
  <si>
    <t xml:space="preserve">* пункт МУ 3.2.7. - Для целей определения плановой оценки по каждому параметру (критерию) предполагается, что прогнозируемое фактическое значение параметра (критерия) равно его плановому значению на соответствующий расчетный период регулирования.
</t>
  </si>
  <si>
    <t xml:space="preserve">* п.4.1 МУ - для первого расчетного периода регулирования, на который устанавливаются плановые значения, в долгосрочном периоде регулирования плановые значения приравниваются к среднему значению фактических значений показателей надежности и качества услуг за периоды, предшествующие текущему, но не более 5 расчетных периодов, имеющихся на момент установления плановых значений.
В случае отсутствия фактических данных у территориальной сетевой организации для первого расчетного периода регулирования, на который устанавливаются плановые значения в рамках первого долгосрочного периода регулирования, плановое значение соответствующего показателя устанавливается по имеющимся фактическим данным за неполный расчетный период, предшествующий первому расчетному периоду регулирования, с приведением указанных данных до значений за полный период. При установлении плановых значений на последующие расчетные периоды регулирования применяются фактические отчетные данные за полный соответствующий расчетный период.
</t>
  </si>
  <si>
    <t xml:space="preserve">Расчетные таблицы выполнены в соответсвии с разделами 2,3,4 и 5 Методических указаний по расчету уровня надежности и качества поставляемых товаров и оказываемых услуг для организаций по управлению единой  национальной (общероссийской) электрической сетью и территориальных сетевых организаций, утвержденных приказом министерства энергетики Российской Федерацииот 14.10.2013 № 718.  </t>
  </si>
  <si>
    <t>A</t>
  </si>
  <si>
    <t xml:space="preserve"> - предназначенные для заполнения</t>
  </si>
  <si>
    <t xml:space="preserve"> - с формулами и константами</t>
  </si>
  <si>
    <t>Условные обозначения ячеек</t>
  </si>
  <si>
    <t xml:space="preserve"> - предназначенные для обязательного заполнения</t>
  </si>
  <si>
    <t>Методология заполнени</t>
  </si>
  <si>
    <t/>
  </si>
  <si>
    <t>Январь - журнал учета</t>
  </si>
  <si>
    <t>Февраль - журнал учета</t>
  </si>
  <si>
    <t>Март - журнал учета</t>
  </si>
  <si>
    <t>Апрель - журнал учета</t>
  </si>
  <si>
    <t>Май - журнал учета</t>
  </si>
  <si>
    <t>Июнь - журнал учета</t>
  </si>
  <si>
    <t>Июль - журнал учета</t>
  </si>
  <si>
    <t>Август - журнал учета</t>
  </si>
  <si>
    <t>Сентябрь - журнал учета</t>
  </si>
  <si>
    <t>Октябрь - журнал учета</t>
  </si>
  <si>
    <t>Ноябрь - журнал учета</t>
  </si>
  <si>
    <t>Декабрь - журнал учета</t>
  </si>
  <si>
    <t>ООО "Энерго Защита"</t>
  </si>
  <si>
    <t>Наличие положения о деятельности структурного подразделения по работе с заявителями и потребителями услуг, шт.</t>
  </si>
  <si>
    <t>Должностные инструкции сотрудников, обслуживающих заявителей и потребителей услуг, шт.</t>
  </si>
  <si>
    <t>Утвержденные территориальной сетевой организацией в установленном порядке формы отчетности о работе с заявителями и потребителями услуг, шт.</t>
  </si>
  <si>
    <t>Наличие единого телефонного номера для приема обращений потребителей услуг</t>
  </si>
  <si>
    <t xml:space="preserve">Наличие информационно-справочной системы для автоматизации обработки обращений потребителей услуг, поступивших по телефону </t>
  </si>
  <si>
    <t>Наличие системы автоинформирования потребителей услуг по телефону, предназначенной для доведения до них типовой информации</t>
  </si>
  <si>
    <t>Наличие в сети Интернет сайта территориальной сетевой организации с возможностью обмена информацией с потребителями услуг посредством электронной почты</t>
  </si>
  <si>
    <t xml:space="preserve">Проведение мероприятий по доведению до сведения потребителей услуг необходимой информации, в том числе путем ее размещения в сети Интернет, на бумажных носителях или иными доступными способами </t>
  </si>
  <si>
    <t xml:space="preserve">Количество обращений потребителей услуг с указанием на отсутствие необходимой информации, которая должна быть раскрыта территориальной сетевой организацией в соответствии с нормативными правовыми актами, в процентах от общего </t>
  </si>
  <si>
    <t>Для физических лиц, включая индивидуальных предпринимателей, и юридических лиц - субъектов малого и среднего предпринимательства, дней</t>
  </si>
  <si>
    <t>Для остальных потребителей услуг, дней</t>
  </si>
  <si>
    <t xml:space="preserve">Наличие (отсутствие) установленной процедуры согласования с потребителями услуг графиков вывода электросетевого оборудования в ремонт и (или) из эксплуатации </t>
  </si>
  <si>
    <t>Наличие структурного подразделения территориальной сетевой организации по рассмотрению, обработке и принятию мер по обращениям потребителей услуг</t>
  </si>
  <si>
    <t>2021*</t>
  </si>
  <si>
    <t>2022*</t>
  </si>
  <si>
    <t>2023*</t>
  </si>
  <si>
    <t>2021 год</t>
  </si>
  <si>
    <t>2020 год</t>
  </si>
  <si>
    <t>2022 год</t>
  </si>
  <si>
    <t>2023 год</t>
  </si>
  <si>
    <t>2024 год</t>
  </si>
  <si>
    <t>Форма 3.1 Отчетные данные для расчета значения показателя качества рассмотрения заявок на технологическое присоединение к сети, в 2020 году</t>
  </si>
  <si>
    <t>Журнал учета текущей информации о прекращении передачи электрической энергии для потребителей услуг ООО "ЭнергоХолдинг" за 2020 год</t>
  </si>
  <si>
    <t>ООО "ЭнергоХолдинг"</t>
  </si>
  <si>
    <t>ООО "ЭнергоХолдинг</t>
  </si>
  <si>
    <t>Форма 3.3 Отчетные данные для расчета значения показателя соблюдения антимонопольного законодательства при технологическом присоединении заявителей к электрическим сетям сетевой организации, в 2020 году</t>
  </si>
  <si>
    <t>Форма 3.2 Отчетные данные для расчета значения показателя качества исполнения договоров об осуществлении технологического присоединения заявителей к сети, в 2020 году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</si>
</sst>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#,##0.0000"/>
    <numFmt numFmtId="166" formatCode="0.0000"/>
    <numFmt numFmtId="167" formatCode="#,##0.0000_ ;\-#,##0.0000\ "/>
  </numFmts>
  <fonts count="24">
    <font>
      <sz val="10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9"/>
      <color indexed="22"/>
      <name val="Tahoma"/>
      <family val="2"/>
      <charset val="204"/>
    </font>
    <font>
      <sz val="9"/>
      <color indexed="23"/>
      <name val="Tahoma"/>
      <family val="2"/>
      <charset val="204"/>
    </font>
    <font>
      <i/>
      <sz val="9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b/>
      <u/>
      <sz val="9"/>
      <color indexed="12"/>
      <name val="Tahoma"/>
      <family val="2"/>
      <charset val="204"/>
    </font>
    <font>
      <sz val="8"/>
      <name val="Arial"/>
      <family val="2"/>
      <charset val="204"/>
    </font>
    <font>
      <sz val="9"/>
      <color indexed="22"/>
      <name val="Tahoma"/>
      <family val="2"/>
      <charset val="204"/>
    </font>
    <font>
      <b/>
      <sz val="10"/>
      <color theme="1"/>
      <name val="Arial Cyr"/>
      <charset val="204"/>
    </font>
    <font>
      <b/>
      <sz val="9"/>
      <color indexed="10"/>
      <name val="Tahoma"/>
      <family val="2"/>
      <charset val="204"/>
    </font>
    <font>
      <sz val="9"/>
      <color indexed="9"/>
      <name val="Tahoma"/>
      <family val="2"/>
      <charset val="204"/>
    </font>
    <font>
      <b/>
      <sz val="10"/>
      <name val="Arial Cyr"/>
      <charset val="204"/>
    </font>
    <font>
      <sz val="10"/>
      <color rgb="FFFF0000"/>
      <name val="Arial Cyr"/>
      <family val="2"/>
      <charset val="204"/>
    </font>
    <font>
      <sz val="10"/>
      <name val="Arial Cyr"/>
      <family val="2"/>
      <charset val="204"/>
    </font>
    <font>
      <b/>
      <sz val="12"/>
      <color theme="1"/>
      <name val="Arial Cyr"/>
      <charset val="204"/>
    </font>
    <font>
      <b/>
      <sz val="12"/>
      <name val="Tahoma"/>
      <family val="2"/>
      <charset val="204"/>
    </font>
    <font>
      <b/>
      <sz val="10"/>
      <name val="Tahoma"/>
      <family val="2"/>
      <charset val="204"/>
    </font>
    <font>
      <sz val="9"/>
      <color indexed="11"/>
      <name val="Tahoma"/>
      <family val="2"/>
      <charset val="204"/>
    </font>
    <font>
      <sz val="9"/>
      <color indexed="8"/>
      <name val="Tahoma"/>
      <family val="2"/>
      <charset val="204"/>
    </font>
    <font>
      <sz val="10"/>
      <color indexed="8"/>
      <name val="Tahoma"/>
      <family val="2"/>
      <charset val="204"/>
    </font>
  </fonts>
  <fills count="11">
    <fill>
      <patternFill patternType="none"/>
    </fill>
    <fill>
      <patternFill patternType="gray125"/>
    </fill>
    <fill>
      <patternFill patternType="lightDown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lightDown">
        <fgColor indexed="22"/>
        <bgColor theme="0" tint="-0.499984740745262"/>
      </patternFill>
    </fill>
    <fill>
      <patternFill patternType="solid">
        <fgColor indexed="11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medium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22"/>
      </right>
      <top style="thin">
        <color indexed="22"/>
      </top>
      <bottom style="medium">
        <color indexed="22"/>
      </bottom>
      <diagonal/>
    </border>
    <border>
      <left/>
      <right style="medium">
        <color indexed="22"/>
      </right>
      <top style="medium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22"/>
      </left>
      <right/>
      <top/>
      <bottom/>
      <diagonal/>
    </border>
    <border>
      <left/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55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/>
    <xf numFmtId="4" fontId="4" fillId="3" borderId="7" applyBorder="0">
      <alignment horizontal="right"/>
    </xf>
    <xf numFmtId="0" fontId="10" fillId="0" borderId="0"/>
    <xf numFmtId="0" fontId="10" fillId="0" borderId="0"/>
    <xf numFmtId="0" fontId="21" fillId="10" borderId="0" applyNumberFormat="0" applyBorder="0" applyAlignment="0">
      <alignment horizontal="left" vertical="center"/>
    </xf>
    <xf numFmtId="49" fontId="4" fillId="10" borderId="0" applyBorder="0">
      <alignment vertical="top"/>
    </xf>
  </cellStyleXfs>
  <cellXfs count="311">
    <xf numFmtId="0" fontId="0" fillId="0" borderId="0" xfId="0"/>
    <xf numFmtId="0" fontId="4" fillId="0" borderId="0" xfId="0" applyFont="1" applyBorder="1" applyAlignment="1" applyProtection="1">
      <alignment vertical="top"/>
    </xf>
    <xf numFmtId="0" fontId="4" fillId="0" borderId="0" xfId="3" applyFont="1" applyFill="1" applyBorder="1" applyAlignment="1" applyProtection="1">
      <alignment vertical="top" wrapText="1"/>
    </xf>
    <xf numFmtId="0" fontId="4" fillId="0" borderId="0" xfId="3" applyFont="1" applyBorder="1" applyAlignment="1" applyProtection="1">
      <alignment horizontal="center" vertical="top" wrapText="1"/>
    </xf>
    <xf numFmtId="0" fontId="4" fillId="0" borderId="0" xfId="3" applyFont="1" applyBorder="1" applyAlignment="1" applyProtection="1">
      <alignment vertical="top" wrapText="1"/>
    </xf>
    <xf numFmtId="0" fontId="6" fillId="5" borderId="2" xfId="3" applyFont="1" applyFill="1" applyBorder="1" applyAlignment="1" applyProtection="1">
      <alignment vertical="top" wrapText="1"/>
    </xf>
    <xf numFmtId="0" fontId="4" fillId="5" borderId="2" xfId="3" applyFont="1" applyFill="1" applyBorder="1" applyAlignment="1" applyProtection="1">
      <alignment vertical="top" wrapText="1"/>
    </xf>
    <xf numFmtId="0" fontId="4" fillId="5" borderId="0" xfId="3" applyFont="1" applyFill="1" applyBorder="1" applyAlignment="1" applyProtection="1">
      <alignment vertical="top" wrapText="1"/>
    </xf>
    <xf numFmtId="0" fontId="3" fillId="5" borderId="2" xfId="3" applyFont="1" applyFill="1" applyBorder="1" applyAlignment="1" applyProtection="1">
      <alignment horizontal="right" vertical="top"/>
    </xf>
    <xf numFmtId="0" fontId="7" fillId="5" borderId="3" xfId="3" applyFont="1" applyFill="1" applyBorder="1" applyAlignment="1" applyProtection="1">
      <alignment horizontal="center" vertical="top" wrapText="1"/>
    </xf>
    <xf numFmtId="0" fontId="3" fillId="5" borderId="2" xfId="3" applyFont="1" applyFill="1" applyBorder="1" applyAlignment="1" applyProtection="1">
      <alignment horizontal="left" vertical="top" indent="1"/>
    </xf>
    <xf numFmtId="0" fontId="3" fillId="5" borderId="0" xfId="3" applyFont="1" applyFill="1" applyBorder="1" applyAlignment="1" applyProtection="1">
      <alignment horizontal="left" vertical="top" indent="1"/>
    </xf>
    <xf numFmtId="0" fontId="4" fillId="0" borderId="2" xfId="3" applyFont="1" applyBorder="1" applyAlignment="1" applyProtection="1">
      <alignment horizontal="center" vertical="top" wrapText="1"/>
    </xf>
    <xf numFmtId="0" fontId="7" fillId="5" borderId="0" xfId="3" applyFont="1" applyFill="1" applyBorder="1" applyAlignment="1" applyProtection="1">
      <alignment horizontal="center" vertical="top" wrapText="1"/>
    </xf>
    <xf numFmtId="0" fontId="4" fillId="0" borderId="0" xfId="2" applyFont="1" applyBorder="1" applyAlignment="1" applyProtection="1">
      <alignment horizontal="left"/>
    </xf>
    <xf numFmtId="0" fontId="4" fillId="0" borderId="4" xfId="2" applyFont="1" applyBorder="1" applyAlignment="1">
      <alignment horizontal="left"/>
    </xf>
    <xf numFmtId="0" fontId="4" fillId="0" borderId="0" xfId="2" applyFont="1" applyBorder="1" applyAlignment="1">
      <alignment horizontal="left"/>
    </xf>
    <xf numFmtId="0" fontId="9" fillId="0" borderId="0" xfId="4" applyFont="1" applyBorder="1" applyAlignment="1" applyProtection="1">
      <alignment horizontal="left" indent="1"/>
    </xf>
    <xf numFmtId="49" fontId="3" fillId="0" borderId="0" xfId="2" applyNumberFormat="1" applyFont="1" applyFill="1" applyBorder="1" applyAlignment="1" applyProtection="1">
      <alignment horizontal="right"/>
    </xf>
    <xf numFmtId="49" fontId="3" fillId="0" borderId="1" xfId="2" applyNumberFormat="1" applyFont="1" applyFill="1" applyBorder="1" applyAlignment="1" applyProtection="1">
      <alignment horizontal="center" vertical="center" wrapText="1"/>
    </xf>
    <xf numFmtId="0" fontId="3" fillId="0" borderId="1" xfId="2" applyNumberFormat="1" applyFont="1" applyFill="1" applyBorder="1" applyAlignment="1" applyProtection="1">
      <alignment horizontal="center" vertical="center" wrapText="1"/>
    </xf>
    <xf numFmtId="49" fontId="3" fillId="0" borderId="7" xfId="2" applyNumberFormat="1" applyFont="1" applyFill="1" applyBorder="1" applyAlignment="1" applyProtection="1">
      <alignment horizontal="center" vertical="center" wrapText="1"/>
    </xf>
    <xf numFmtId="0" fontId="3" fillId="0" borderId="7" xfId="2" applyNumberFormat="1" applyFont="1" applyFill="1" applyBorder="1" applyAlignment="1" applyProtection="1">
      <alignment horizontal="center" vertical="center" wrapText="1"/>
    </xf>
    <xf numFmtId="0" fontId="5" fillId="0" borderId="7" xfId="2" applyNumberFormat="1" applyFont="1" applyFill="1" applyBorder="1" applyAlignment="1" applyProtection="1">
      <alignment horizontal="center" vertical="center"/>
    </xf>
    <xf numFmtId="49" fontId="4" fillId="0" borderId="7" xfId="2" applyNumberFormat="1" applyFont="1" applyFill="1" applyBorder="1" applyAlignment="1" applyProtection="1">
      <alignment horizontal="center" vertical="center" wrapText="1"/>
    </xf>
    <xf numFmtId="166" fontId="4" fillId="6" borderId="7" xfId="1" applyNumberFormat="1" applyFont="1" applyFill="1" applyBorder="1" applyAlignment="1" applyProtection="1">
      <alignment horizontal="center" vertical="center"/>
    </xf>
    <xf numFmtId="167" fontId="4" fillId="6" borderId="7" xfId="1" applyNumberFormat="1" applyFont="1" applyFill="1" applyBorder="1" applyAlignment="1" applyProtection="1">
      <alignment horizontal="center" vertical="center"/>
    </xf>
    <xf numFmtId="49" fontId="4" fillId="3" borderId="7" xfId="2" applyNumberFormat="1" applyFont="1" applyFill="1" applyBorder="1" applyAlignment="1" applyProtection="1">
      <alignment horizontal="left" vertical="center" wrapText="1"/>
      <protection locked="0"/>
    </xf>
    <xf numFmtId="165" fontId="4" fillId="2" borderId="7" xfId="2" applyNumberFormat="1" applyFont="1" applyFill="1" applyBorder="1" applyAlignment="1" applyProtection="1">
      <alignment horizontal="center" vertical="center" wrapText="1"/>
    </xf>
    <xf numFmtId="166" fontId="4" fillId="4" borderId="7" xfId="2" applyNumberFormat="1" applyFont="1" applyFill="1" applyBorder="1" applyAlignment="1" applyProtection="1">
      <alignment horizontal="center" vertical="center"/>
      <protection locked="0"/>
    </xf>
    <xf numFmtId="0" fontId="4" fillId="0" borderId="0" xfId="2" applyFont="1" applyAlignment="1">
      <alignment horizontal="left"/>
    </xf>
    <xf numFmtId="0" fontId="4" fillId="0" borderId="0" xfId="2" applyFont="1" applyFill="1" applyBorder="1" applyAlignment="1" applyProtection="1">
      <alignment horizontal="left"/>
    </xf>
    <xf numFmtId="0" fontId="4" fillId="0" borderId="0" xfId="2" applyFont="1" applyFill="1" applyBorder="1" applyAlignment="1" applyProtection="1">
      <alignment horizontal="center" vertical="center"/>
    </xf>
    <xf numFmtId="0" fontId="4" fillId="0" borderId="0" xfId="0" applyFont="1" applyAlignment="1">
      <alignment vertical="top"/>
    </xf>
    <xf numFmtId="49" fontId="4" fillId="0" borderId="0" xfId="2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 wrapText="1"/>
    </xf>
    <xf numFmtId="4" fontId="4" fillId="0" borderId="0" xfId="6" applyFont="1" applyFill="1" applyBorder="1" applyAlignment="1" applyProtection="1">
      <alignment horizontal="center" vertical="center"/>
    </xf>
    <xf numFmtId="49" fontId="4" fillId="0" borderId="0" xfId="7" applyNumberFormat="1" applyFont="1" applyFill="1" applyBorder="1" applyAlignment="1" applyProtection="1">
      <alignment vertical="center" wrapText="1"/>
    </xf>
    <xf numFmtId="49" fontId="4" fillId="0" borderId="1" xfId="2" applyNumberFormat="1" applyFont="1" applyFill="1" applyBorder="1" applyAlignment="1" applyProtection="1">
      <alignment horizontal="left" vertical="center" wrapText="1"/>
    </xf>
    <xf numFmtId="0" fontId="4" fillId="0" borderId="0" xfId="2" applyFont="1" applyBorder="1" applyProtection="1"/>
    <xf numFmtId="0" fontId="3" fillId="5" borderId="2" xfId="3" applyFont="1" applyFill="1" applyBorder="1" applyAlignment="1" applyProtection="1">
      <alignment horizontal="right" vertical="top" wrapText="1"/>
    </xf>
    <xf numFmtId="0" fontId="4" fillId="5" borderId="0" xfId="3" applyFont="1" applyFill="1" applyBorder="1" applyAlignment="1" applyProtection="1">
      <alignment horizontal="center" vertical="top" wrapText="1"/>
    </xf>
    <xf numFmtId="0" fontId="7" fillId="5" borderId="3" xfId="3" applyFont="1" applyFill="1" applyBorder="1" applyAlignment="1" applyProtection="1">
      <alignment vertical="top" wrapText="1"/>
    </xf>
    <xf numFmtId="49" fontId="4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top" wrapText="1"/>
    </xf>
    <xf numFmtId="0" fontId="3" fillId="0" borderId="6" xfId="0" applyNumberFormat="1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left" vertical="center" wrapText="1" indent="1"/>
    </xf>
    <xf numFmtId="0" fontId="0" fillId="0" borderId="1" xfId="0" applyFont="1" applyBorder="1" applyAlignment="1">
      <alignment vertical="center" wrapText="1"/>
    </xf>
    <xf numFmtId="0" fontId="0" fillId="0" borderId="0" xfId="0" applyFont="1" applyFill="1" applyBorder="1" applyAlignment="1" applyProtection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 applyProtection="1">
      <alignment vertical="center" wrapText="1"/>
    </xf>
    <xf numFmtId="165" fontId="0" fillId="6" borderId="1" xfId="0" applyNumberFormat="1" applyFont="1" applyFill="1" applyBorder="1" applyAlignment="1" applyProtection="1">
      <alignment horizontal="center" vertical="center" wrapText="1"/>
    </xf>
    <xf numFmtId="165" fontId="0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left" vertical="center" wrapText="1" indent="1"/>
    </xf>
    <xf numFmtId="0" fontId="0" fillId="0" borderId="0" xfId="0" applyFont="1" applyFill="1" applyBorder="1" applyAlignment="1" applyProtection="1">
      <alignment horizontal="left" vertical="center" wrapText="1" indent="1"/>
    </xf>
    <xf numFmtId="165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left" vertical="center" wrapText="1" indent="2"/>
    </xf>
    <xf numFmtId="0" fontId="0" fillId="0" borderId="0" xfId="0" applyFont="1" applyFill="1" applyBorder="1" applyAlignment="1" applyProtection="1">
      <alignment horizontal="left" vertical="center" wrapText="1" indent="2"/>
    </xf>
    <xf numFmtId="3" fontId="0" fillId="6" borderId="1" xfId="0" applyNumberFormat="1" applyFont="1" applyFill="1" applyBorder="1" applyAlignment="1" applyProtection="1">
      <alignment horizontal="center" vertical="center" wrapText="1"/>
    </xf>
    <xf numFmtId="3" fontId="0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vertical="center" wrapText="1"/>
    </xf>
    <xf numFmtId="166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left" vertical="center" wrapText="1" inden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166" fontId="3" fillId="0" borderId="0" xfId="0" applyNumberFormat="1" applyFont="1" applyFill="1" applyBorder="1" applyAlignment="1" applyProtection="1">
      <alignment vertical="center"/>
    </xf>
    <xf numFmtId="166" fontId="3" fillId="0" borderId="0" xfId="0" applyNumberFormat="1" applyFont="1" applyFill="1" applyBorder="1" applyAlignment="1" applyProtection="1">
      <alignment vertical="top" wrapText="1"/>
    </xf>
    <xf numFmtId="0" fontId="3" fillId="0" borderId="0" xfId="0" applyFont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0" xfId="0" applyFont="1" applyFill="1" applyBorder="1" applyAlignment="1" applyProtection="1">
      <alignment horizontal="center" vertical="top" wrapText="1"/>
    </xf>
    <xf numFmtId="3" fontId="11" fillId="0" borderId="1" xfId="0" applyNumberFormat="1" applyFont="1" applyBorder="1" applyAlignment="1">
      <alignment horizontal="center" vertical="top" wrapText="1"/>
    </xf>
    <xf numFmtId="0" fontId="0" fillId="0" borderId="0" xfId="0" applyFont="1" applyFill="1" applyBorder="1" applyAlignment="1" applyProtection="1">
      <alignment vertical="top" wrapText="1"/>
    </xf>
    <xf numFmtId="166" fontId="0" fillId="0" borderId="1" xfId="0" applyNumberFormat="1" applyFont="1" applyFill="1" applyBorder="1" applyAlignment="1">
      <alignment horizontal="center" vertical="center" wrapText="1"/>
    </xf>
    <xf numFmtId="166" fontId="0" fillId="6" borderId="1" xfId="0" applyNumberFormat="1" applyFont="1" applyFill="1" applyBorder="1" applyAlignment="1" applyProtection="1">
      <alignment horizontal="center" vertical="center" wrapText="1"/>
    </xf>
    <xf numFmtId="166" fontId="0" fillId="0" borderId="1" xfId="0" applyNumberFormat="1" applyFont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left" vertical="top" wrapText="1" indent="1"/>
    </xf>
    <xf numFmtId="0" fontId="0" fillId="0" borderId="0" xfId="0" applyFont="1" applyFill="1" applyBorder="1" applyAlignment="1" applyProtection="1">
      <alignment horizontal="left" vertical="top" wrapText="1" indent="1"/>
    </xf>
    <xf numFmtId="0" fontId="0" fillId="0" borderId="0" xfId="0" applyFont="1" applyFill="1" applyBorder="1" applyAlignment="1" applyProtection="1">
      <alignment horizontal="left" vertical="top" wrapText="1" indent="2"/>
    </xf>
    <xf numFmtId="0" fontId="0" fillId="0" borderId="0" xfId="0" applyNumberFormat="1" applyFill="1" applyBorder="1" applyAlignment="1" applyProtection="1">
      <alignment horizontal="left" vertical="top" wrapText="1" indent="1"/>
    </xf>
    <xf numFmtId="166" fontId="3" fillId="6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vertical="top" wrapText="1"/>
    </xf>
    <xf numFmtId="166" fontId="0" fillId="0" borderId="0" xfId="0" applyNumberFormat="1" applyFont="1" applyBorder="1" applyAlignment="1">
      <alignment vertical="top" wrapText="1"/>
    </xf>
    <xf numFmtId="0" fontId="4" fillId="0" borderId="0" xfId="8" applyFont="1" applyAlignment="1">
      <alignment vertical="center" wrapText="1"/>
    </xf>
    <xf numFmtId="0" fontId="4" fillId="0" borderId="2" xfId="0" applyFont="1" applyBorder="1" applyAlignment="1">
      <alignment vertical="top"/>
    </xf>
    <xf numFmtId="0" fontId="7" fillId="5" borderId="0" xfId="3" applyFont="1" applyFill="1" applyBorder="1" applyAlignment="1" applyProtection="1">
      <alignment horizontal="center" vertical="top" wrapText="1"/>
    </xf>
    <xf numFmtId="49" fontId="0" fillId="0" borderId="0" xfId="0" applyNumberFormat="1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/>
    </xf>
    <xf numFmtId="166" fontId="3" fillId="0" borderId="1" xfId="0" applyNumberFormat="1" applyFont="1" applyFill="1" applyBorder="1" applyAlignment="1" applyProtection="1">
      <alignment horizontal="center" vertical="center" wrapText="1"/>
    </xf>
    <xf numFmtId="3" fontId="11" fillId="0" borderId="1" xfId="0" applyNumberFormat="1" applyFont="1" applyFill="1" applyBorder="1" applyAlignment="1" applyProtection="1">
      <alignment horizontal="center" vertical="top" wrapText="1"/>
    </xf>
    <xf numFmtId="0" fontId="3" fillId="0" borderId="0" xfId="0" applyFont="1" applyFill="1" applyBorder="1" applyAlignment="1" applyProtection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 applyProtection="1">
      <alignment vertical="top" wrapText="1"/>
    </xf>
    <xf numFmtId="0" fontId="0" fillId="0" borderId="7" xfId="0" applyBorder="1"/>
    <xf numFmtId="0" fontId="3" fillId="0" borderId="7" xfId="0" applyNumberFormat="1" applyFont="1" applyFill="1" applyBorder="1" applyAlignment="1" applyProtection="1">
      <alignment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left" vertical="center" wrapText="1" indent="1"/>
    </xf>
    <xf numFmtId="0" fontId="0" fillId="0" borderId="7" xfId="0" applyNumberFormat="1" applyFont="1" applyBorder="1" applyAlignment="1" applyProtection="1">
      <alignment vertical="top" wrapText="1"/>
    </xf>
    <xf numFmtId="165" fontId="0" fillId="0" borderId="7" xfId="0" applyNumberFormat="1" applyFont="1" applyFill="1" applyBorder="1" applyAlignment="1" applyProtection="1">
      <alignment horizontal="center" vertical="center" wrapText="1"/>
    </xf>
    <xf numFmtId="0" fontId="0" fillId="0" borderId="7" xfId="0" applyNumberFormat="1" applyFont="1" applyBorder="1" applyAlignment="1" applyProtection="1">
      <alignment horizontal="left" vertical="top" wrapText="1" indent="1"/>
    </xf>
    <xf numFmtId="165" fontId="0" fillId="6" borderId="7" xfId="0" applyNumberFormat="1" applyFont="1" applyFill="1" applyBorder="1" applyAlignment="1" applyProtection="1">
      <alignment horizontal="center" vertical="center" wrapText="1"/>
    </xf>
    <xf numFmtId="165" fontId="0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7" xfId="0" applyNumberFormat="1" applyFont="1" applyBorder="1" applyAlignment="1" applyProtection="1">
      <alignment horizontal="left" vertical="top" wrapText="1" indent="2"/>
    </xf>
    <xf numFmtId="0" fontId="0" fillId="0" borderId="7" xfId="0" applyNumberFormat="1" applyFont="1" applyBorder="1" applyAlignment="1">
      <alignment vertical="top" wrapText="1"/>
    </xf>
    <xf numFmtId="166" fontId="0" fillId="0" borderId="7" xfId="0" applyNumberFormat="1" applyFont="1" applyFill="1" applyBorder="1" applyAlignment="1" applyProtection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left" vertical="top" wrapText="1" indent="1"/>
    </xf>
    <xf numFmtId="3" fontId="0" fillId="4" borderId="7" xfId="0" applyNumberFormat="1" applyFont="1" applyFill="1" applyBorder="1" applyAlignment="1" applyProtection="1">
      <alignment horizontal="center" vertical="center" wrapText="1"/>
      <protection locked="0"/>
    </xf>
    <xf numFmtId="3" fontId="0" fillId="6" borderId="7" xfId="0" applyNumberFormat="1" applyFont="1" applyFill="1" applyBorder="1" applyAlignment="1" applyProtection="1">
      <alignment horizontal="center" vertical="center" wrapText="1"/>
    </xf>
    <xf numFmtId="0" fontId="11" fillId="0" borderId="7" xfId="0" applyFont="1" applyBorder="1" applyAlignment="1">
      <alignment horizontal="center" vertical="top" wrapText="1"/>
    </xf>
    <xf numFmtId="166" fontId="0" fillId="0" borderId="7" xfId="0" applyNumberFormat="1" applyFont="1" applyFill="1" applyBorder="1" applyAlignment="1">
      <alignment horizontal="center" vertical="center" wrapText="1"/>
    </xf>
    <xf numFmtId="166" fontId="0" fillId="6" borderId="7" xfId="0" applyNumberFormat="1" applyFont="1" applyFill="1" applyBorder="1" applyAlignment="1" applyProtection="1">
      <alignment horizontal="center" vertical="center" wrapText="1"/>
    </xf>
    <xf numFmtId="0" fontId="0" fillId="0" borderId="7" xfId="0" applyNumberFormat="1" applyFont="1" applyBorder="1" applyAlignment="1">
      <alignment horizontal="left" vertical="top" wrapText="1" indent="1"/>
    </xf>
    <xf numFmtId="0" fontId="0" fillId="0" borderId="7" xfId="0" applyNumberFormat="1" applyFont="1" applyBorder="1" applyAlignment="1">
      <alignment horizontal="left" vertical="top" wrapText="1" indent="2"/>
    </xf>
    <xf numFmtId="166" fontId="3" fillId="6" borderId="7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6" fillId="5" borderId="0" xfId="3" applyFont="1" applyFill="1" applyBorder="1" applyAlignment="1" applyProtection="1">
      <alignment vertical="top" wrapText="1"/>
    </xf>
    <xf numFmtId="0" fontId="11" fillId="0" borderId="7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 applyProtection="1">
      <alignment horizontal="right" vertical="top"/>
    </xf>
    <xf numFmtId="0" fontId="3" fillId="0" borderId="13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 indent="1"/>
    </xf>
    <xf numFmtId="0" fontId="0" fillId="0" borderId="13" xfId="0" applyNumberFormat="1" applyFont="1" applyFill="1" applyBorder="1" applyAlignment="1" applyProtection="1">
      <alignment vertical="top" wrapText="1"/>
    </xf>
    <xf numFmtId="0" fontId="0" fillId="0" borderId="13" xfId="0" applyNumberFormat="1" applyFont="1" applyFill="1" applyBorder="1" applyAlignment="1">
      <alignment vertical="top" wrapText="1"/>
    </xf>
    <xf numFmtId="166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Border="1" applyAlignment="1" applyProtection="1">
      <alignment horizontal="left" vertical="top" wrapText="1" indent="1"/>
    </xf>
    <xf numFmtId="165" fontId="0" fillId="6" borderId="13" xfId="0" applyNumberFormat="1" applyFont="1" applyFill="1" applyBorder="1" applyAlignment="1" applyProtection="1">
      <alignment horizontal="center" vertical="center" wrapText="1"/>
    </xf>
    <xf numFmtId="165" fontId="0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NumberFormat="1" applyFont="1" applyBorder="1" applyAlignment="1" applyProtection="1">
      <alignment horizontal="left" vertical="top" wrapText="1" indent="2"/>
    </xf>
    <xf numFmtId="165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>
      <alignment horizontal="left" vertical="top" wrapText="1"/>
    </xf>
    <xf numFmtId="166" fontId="0" fillId="6" borderId="13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166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left" vertical="top" wrapText="1" indent="1"/>
    </xf>
    <xf numFmtId="166" fontId="0" fillId="6" borderId="13" xfId="0" applyNumberForma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>
      <alignment horizontal="left" vertical="top" wrapText="1" indent="2"/>
    </xf>
    <xf numFmtId="166" fontId="3" fillId="6" borderId="13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top" wrapText="1"/>
    </xf>
    <xf numFmtId="0" fontId="4" fillId="0" borderId="0" xfId="2" applyFont="1" applyBorder="1" applyAlignment="1" applyProtection="1">
      <alignment horizontal="center" vertical="center" wrapText="1"/>
    </xf>
    <xf numFmtId="0" fontId="4" fillId="0" borderId="0" xfId="7" applyFont="1" applyAlignment="1">
      <alignment horizontal="right" vertical="center" wrapText="1"/>
    </xf>
    <xf numFmtId="0" fontId="3" fillId="0" borderId="6" xfId="2" applyFont="1" applyFill="1" applyBorder="1" applyAlignment="1" applyProtection="1">
      <alignment horizontal="center" vertical="center" wrapText="1"/>
    </xf>
    <xf numFmtId="0" fontId="13" fillId="0" borderId="8" xfId="2" applyFont="1" applyFill="1" applyBorder="1" applyAlignment="1" applyProtection="1">
      <alignment horizontal="center" vertical="center" wrapText="1"/>
    </xf>
    <xf numFmtId="0" fontId="3" fillId="0" borderId="14" xfId="2" applyNumberFormat="1" applyFont="1" applyFill="1" applyBorder="1" applyAlignment="1" applyProtection="1">
      <alignment horizontal="center" vertical="center" wrapText="1"/>
    </xf>
    <xf numFmtId="0" fontId="4" fillId="0" borderId="11" xfId="2" applyFont="1" applyBorder="1" applyAlignment="1" applyProtection="1">
      <alignment horizontal="center" vertical="center" wrapText="1"/>
    </xf>
    <xf numFmtId="0" fontId="11" fillId="0" borderId="1" xfId="2" applyNumberFormat="1" applyFont="1" applyFill="1" applyBorder="1" applyAlignment="1" applyProtection="1">
      <alignment horizontal="center" vertical="center"/>
    </xf>
    <xf numFmtId="0" fontId="4" fillId="0" borderId="10" xfId="2" applyFont="1" applyBorder="1" applyAlignment="1" applyProtection="1">
      <alignment horizontal="center" vertical="center" wrapText="1"/>
    </xf>
    <xf numFmtId="49" fontId="3" fillId="0" borderId="1" xfId="2" applyNumberFormat="1" applyFont="1" applyFill="1" applyBorder="1" applyAlignment="1" applyProtection="1">
      <alignment horizontal="left" vertical="center" wrapText="1" indent="1"/>
    </xf>
    <xf numFmtId="49" fontId="3" fillId="0" borderId="1" xfId="2" applyNumberFormat="1" applyFont="1" applyFill="1" applyBorder="1" applyAlignment="1" applyProtection="1">
      <alignment horizontal="left" vertical="center" wrapText="1"/>
    </xf>
    <xf numFmtId="166" fontId="3" fillId="6" borderId="1" xfId="6" applyNumberFormat="1" applyFont="1" applyFill="1" applyBorder="1" applyAlignment="1" applyProtection="1">
      <alignment horizontal="right" vertical="center" indent="1"/>
    </xf>
    <xf numFmtId="166" fontId="4" fillId="0" borderId="11" xfId="2" applyNumberFormat="1" applyFont="1" applyBorder="1" applyAlignment="1" applyProtection="1">
      <alignment horizontal="left"/>
    </xf>
    <xf numFmtId="49" fontId="4" fillId="0" borderId="1" xfId="2" applyNumberFormat="1" applyFont="1" applyFill="1" applyBorder="1" applyAlignment="1" applyProtection="1">
      <alignment horizontal="left" vertical="center" wrapText="1" indent="1"/>
    </xf>
    <xf numFmtId="0" fontId="4" fillId="0" borderId="1" xfId="0" applyFont="1" applyFill="1" applyBorder="1" applyAlignment="1">
      <alignment vertical="center" wrapText="1"/>
    </xf>
    <xf numFmtId="166" fontId="4" fillId="6" borderId="1" xfId="6" applyNumberFormat="1" applyFont="1" applyFill="1" applyBorder="1" applyAlignment="1" applyProtection="1">
      <alignment horizontal="right" vertical="center" indent="1"/>
    </xf>
    <xf numFmtId="166" fontId="4" fillId="0" borderId="9" xfId="2" applyNumberFormat="1" applyFont="1" applyBorder="1" applyAlignment="1" applyProtection="1">
      <alignment horizontal="left"/>
    </xf>
    <xf numFmtId="0" fontId="4" fillId="0" borderId="1" xfId="0" applyFont="1" applyFill="1" applyBorder="1" applyAlignment="1" applyProtection="1">
      <alignment vertical="center" wrapText="1"/>
    </xf>
    <xf numFmtId="16" fontId="4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 wrapText="1"/>
    </xf>
    <xf numFmtId="166" fontId="4" fillId="0" borderId="10" xfId="2" applyNumberFormat="1" applyFont="1" applyBorder="1" applyAlignment="1" applyProtection="1">
      <alignment horizontal="left"/>
    </xf>
    <xf numFmtId="49" fontId="3" fillId="0" borderId="1" xfId="0" applyNumberFormat="1" applyFont="1" applyFill="1" applyBorder="1" applyAlignment="1">
      <alignment vertical="center" wrapText="1"/>
    </xf>
    <xf numFmtId="49" fontId="4" fillId="0" borderId="1" xfId="7" applyNumberFormat="1" applyFont="1" applyFill="1" applyBorder="1" applyAlignment="1">
      <alignment vertical="center" wrapText="1"/>
    </xf>
    <xf numFmtId="166" fontId="4" fillId="0" borderId="1" xfId="6" applyNumberFormat="1" applyFont="1" applyFill="1" applyBorder="1" applyAlignment="1" applyProtection="1">
      <alignment horizontal="center" vertical="center"/>
    </xf>
    <xf numFmtId="0" fontId="4" fillId="0" borderId="26" xfId="2" applyFont="1" applyBorder="1" applyAlignment="1" applyProtection="1">
      <alignment horizontal="left"/>
    </xf>
    <xf numFmtId="0" fontId="4" fillId="5" borderId="0" xfId="3" applyFont="1" applyFill="1" applyBorder="1" applyAlignment="1" applyProtection="1">
      <alignment horizontal="center" vertical="top"/>
    </xf>
    <xf numFmtId="49" fontId="4" fillId="8" borderId="7" xfId="2" applyNumberFormat="1" applyFont="1" applyFill="1" applyBorder="1" applyAlignment="1" applyProtection="1">
      <alignment horizontal="left" vertical="center" wrapText="1"/>
      <protection locked="0"/>
    </xf>
    <xf numFmtId="165" fontId="4" fillId="8" borderId="7" xfId="2" applyNumberFormat="1" applyFont="1" applyFill="1" applyBorder="1" applyAlignment="1" applyProtection="1">
      <alignment horizontal="center" vertical="center"/>
      <protection locked="0"/>
    </xf>
    <xf numFmtId="166" fontId="4" fillId="8" borderId="7" xfId="2" applyNumberFormat="1" applyFont="1" applyFill="1" applyBorder="1" applyAlignment="1" applyProtection="1">
      <alignment horizontal="center" vertical="center"/>
      <protection locked="0"/>
    </xf>
    <xf numFmtId="165" fontId="4" fillId="9" borderId="7" xfId="2" applyNumberFormat="1" applyFont="1" applyFill="1" applyBorder="1" applyAlignment="1" applyProtection="1">
      <alignment horizontal="center" vertical="center" wrapText="1"/>
    </xf>
    <xf numFmtId="49" fontId="4" fillId="8" borderId="7" xfId="2" applyNumberFormat="1" applyFont="1" applyFill="1" applyBorder="1" applyAlignment="1" applyProtection="1">
      <alignment horizontal="center" vertical="center" wrapText="1"/>
    </xf>
    <xf numFmtId="0" fontId="12" fillId="0" borderId="0" xfId="0" applyFont="1"/>
    <xf numFmtId="0" fontId="16" fillId="0" borderId="7" xfId="0" applyNumberFormat="1" applyFont="1" applyBorder="1" applyAlignment="1" applyProtection="1">
      <alignment horizontal="left" vertical="top" wrapText="1" indent="2"/>
    </xf>
    <xf numFmtId="0" fontId="16" fillId="0" borderId="13" xfId="0" applyNumberFormat="1" applyFont="1" applyBorder="1" applyAlignment="1" applyProtection="1">
      <alignment horizontal="left" vertical="top" wrapText="1" indent="2"/>
    </xf>
    <xf numFmtId="165" fontId="0" fillId="0" borderId="0" xfId="0" applyNumberFormat="1" applyFont="1" applyFill="1" applyBorder="1" applyAlignment="1" applyProtection="1">
      <alignment horizontal="center" vertical="center" wrapText="1"/>
    </xf>
    <xf numFmtId="166" fontId="0" fillId="0" borderId="0" xfId="0" applyNumberFormat="1" applyFont="1" applyFill="1" applyBorder="1" applyAlignment="1" applyProtection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 indent="1"/>
    </xf>
    <xf numFmtId="0" fontId="17" fillId="0" borderId="13" xfId="0" applyNumberFormat="1" applyFont="1" applyBorder="1" applyAlignment="1" applyProtection="1">
      <alignment horizontal="left" vertical="top" wrapText="1" indent="1"/>
    </xf>
    <xf numFmtId="0" fontId="16" fillId="0" borderId="13" xfId="0" applyNumberFormat="1" applyFont="1" applyFill="1" applyBorder="1" applyAlignment="1" applyProtection="1">
      <alignment horizontal="left" vertical="top" wrapText="1" indent="2"/>
    </xf>
    <xf numFmtId="0" fontId="16" fillId="0" borderId="1" xfId="0" applyFont="1" applyBorder="1" applyAlignment="1" applyProtection="1">
      <alignment horizontal="left" vertical="center" wrapText="1" indent="2"/>
    </xf>
    <xf numFmtId="0" fontId="3" fillId="0" borderId="7" xfId="2" applyFont="1" applyFill="1" applyBorder="1" applyAlignment="1" applyProtection="1">
      <alignment horizontal="center" vertical="center" wrapText="1"/>
    </xf>
    <xf numFmtId="49" fontId="3" fillId="0" borderId="7" xfId="2" applyNumberFormat="1" applyFont="1" applyFill="1" applyBorder="1" applyAlignment="1" applyProtection="1">
      <alignment horizontal="center" vertical="center" wrapText="1"/>
    </xf>
    <xf numFmtId="0" fontId="5" fillId="0" borderId="7" xfId="2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0" xfId="3" applyFont="1" applyFill="1" applyBorder="1" applyAlignment="1" applyProtection="1">
      <alignment horizontal="left" vertical="center" wrapText="1"/>
    </xf>
    <xf numFmtId="0" fontId="4" fillId="0" borderId="7" xfId="5" applyFont="1" applyBorder="1" applyAlignment="1">
      <alignment horizontal="center" vertical="center" wrapText="1"/>
    </xf>
    <xf numFmtId="165" fontId="4" fillId="4" borderId="7" xfId="6" applyNumberFormat="1" applyFont="1" applyFill="1" applyBorder="1" applyAlignment="1" applyProtection="1">
      <alignment horizontal="center" vertical="center"/>
      <protection locked="0"/>
    </xf>
    <xf numFmtId="166" fontId="4" fillId="6" borderId="7" xfId="5" applyNumberFormat="1" applyFont="1" applyFill="1" applyBorder="1" applyAlignment="1" applyProtection="1">
      <alignment horizontal="center" vertical="center" wrapText="1"/>
    </xf>
    <xf numFmtId="165" fontId="4" fillId="6" borderId="7" xfId="5" applyNumberFormat="1" applyFont="1" applyFill="1" applyBorder="1" applyAlignment="1" applyProtection="1">
      <alignment horizontal="center" vertical="center" wrapText="1"/>
    </xf>
    <xf numFmtId="0" fontId="4" fillId="0" borderId="0" xfId="2" applyFont="1" applyBorder="1" applyAlignment="1" applyProtection="1">
      <alignment horizontal="left" vertical="center" wrapText="1"/>
    </xf>
    <xf numFmtId="0" fontId="3" fillId="0" borderId="25" xfId="2" applyFont="1" applyFill="1" applyBorder="1" applyAlignment="1" applyProtection="1">
      <alignment horizontal="center" vertical="center" wrapText="1"/>
    </xf>
    <xf numFmtId="4" fontId="4" fillId="0" borderId="0" xfId="6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49" fontId="4" fillId="0" borderId="7" xfId="2" applyNumberFormat="1" applyFont="1" applyFill="1" applyBorder="1" applyAlignment="1" applyProtection="1">
      <alignment horizontal="left" vertical="center" wrapText="1"/>
    </xf>
    <xf numFmtId="49" fontId="4" fillId="3" borderId="7" xfId="6" applyNumberFormat="1" applyFont="1" applyBorder="1" applyAlignment="1" applyProtection="1">
      <alignment horizontal="center" vertical="center" wrapText="1"/>
      <protection locked="0"/>
    </xf>
    <xf numFmtId="165" fontId="4" fillId="6" borderId="7" xfId="6" applyNumberFormat="1" applyFont="1" applyFill="1" applyBorder="1" applyAlignment="1" applyProtection="1">
      <alignment horizontal="center" vertical="center"/>
    </xf>
    <xf numFmtId="49" fontId="4" fillId="3" borderId="7" xfId="6" applyNumberFormat="1" applyFont="1" applyBorder="1" applyAlignment="1" applyProtection="1">
      <alignment horizontal="center" vertical="center"/>
      <protection locked="0"/>
    </xf>
    <xf numFmtId="166" fontId="4" fillId="6" borderId="7" xfId="6" applyNumberFormat="1" applyFont="1" applyFill="1" applyBorder="1" applyAlignment="1" applyProtection="1">
      <alignment horizontal="center" vertical="center"/>
    </xf>
    <xf numFmtId="0" fontId="12" fillId="0" borderId="1" xfId="0" applyFont="1" applyBorder="1" applyAlignment="1">
      <alignment horizontal="left" vertical="center" wrapText="1" indent="1"/>
    </xf>
    <xf numFmtId="0" fontId="12" fillId="0" borderId="1" xfId="0" applyFont="1" applyBorder="1" applyAlignment="1">
      <alignment vertical="top" wrapText="1"/>
    </xf>
    <xf numFmtId="0" fontId="0" fillId="0" borderId="0" xfId="0" applyAlignment="1">
      <alignment vertical="center"/>
    </xf>
    <xf numFmtId="49" fontId="22" fillId="3" borderId="13" xfId="9" applyNumberFormat="1" applyFont="1" applyFill="1" applyBorder="1" applyAlignment="1" applyProtection="1">
      <alignment horizontal="center" vertical="center" wrapText="1"/>
    </xf>
    <xf numFmtId="49" fontId="23" fillId="5" borderId="0" xfId="10" applyFont="1" applyFill="1" applyBorder="1" applyAlignment="1">
      <alignment wrapText="1"/>
    </xf>
    <xf numFmtId="49" fontId="22" fillId="6" borderId="13" xfId="9" applyNumberFormat="1" applyFont="1" applyFill="1" applyBorder="1" applyAlignment="1" applyProtection="1">
      <alignment horizontal="center" vertical="center" wrapText="1"/>
    </xf>
    <xf numFmtId="49" fontId="22" fillId="4" borderId="13" xfId="9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Alignment="1">
      <alignment vertical="center" wrapText="1"/>
    </xf>
    <xf numFmtId="0" fontId="12" fillId="0" borderId="1" xfId="0" applyFont="1" applyBorder="1" applyAlignment="1">
      <alignment horizontal="left" vertical="top" wrapText="1" indent="1"/>
    </xf>
    <xf numFmtId="0" fontId="12" fillId="0" borderId="1" xfId="0" applyFont="1" applyBorder="1" applyAlignment="1">
      <alignment horizontal="left" vertical="top" wrapText="1" indent="2"/>
    </xf>
    <xf numFmtId="0" fontId="12" fillId="0" borderId="1" xfId="0" applyNumberFormat="1" applyFont="1" applyBorder="1" applyAlignment="1">
      <alignment horizontal="left" vertical="top" wrapText="1" indent="1"/>
    </xf>
    <xf numFmtId="49" fontId="0" fillId="0" borderId="0" xfId="0" applyNumberFormat="1" applyAlignment="1"/>
    <xf numFmtId="0" fontId="0" fillId="0" borderId="0" xfId="0" applyNumberFormat="1"/>
    <xf numFmtId="49" fontId="3" fillId="0" borderId="7" xfId="2" applyNumberFormat="1" applyFont="1" applyFill="1" applyBorder="1" applyAlignment="1" applyProtection="1">
      <alignment horizontal="center" vertical="center" wrapText="1"/>
    </xf>
    <xf numFmtId="0" fontId="5" fillId="0" borderId="7" xfId="2" applyNumberFormat="1" applyFont="1" applyFill="1" applyBorder="1" applyAlignment="1" applyProtection="1">
      <alignment horizontal="center" vertical="center"/>
    </xf>
    <xf numFmtId="0" fontId="3" fillId="0" borderId="7" xfId="2" applyFont="1" applyFill="1" applyBorder="1" applyAlignment="1" applyProtection="1">
      <alignment horizontal="center" vertical="center" wrapText="1"/>
    </xf>
    <xf numFmtId="0" fontId="7" fillId="5" borderId="0" xfId="3" applyFont="1" applyFill="1" applyBorder="1" applyAlignment="1" applyProtection="1">
      <alignment horizontal="center"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 applyProtection="1">
      <alignment horizontal="left" vertical="center" wrapText="1" indent="1"/>
    </xf>
    <xf numFmtId="0" fontId="0" fillId="0" borderId="7" xfId="0" applyNumberFormat="1" applyBorder="1" applyAlignment="1">
      <alignment horizontal="left" vertical="top" wrapText="1" indent="1"/>
    </xf>
    <xf numFmtId="0" fontId="0" fillId="0" borderId="13" xfId="0" applyNumberFormat="1" applyFill="1" applyBorder="1" applyAlignment="1">
      <alignment vertical="top" wrapText="1"/>
    </xf>
    <xf numFmtId="0" fontId="4" fillId="0" borderId="1" xfId="7" applyFont="1" applyFill="1" applyBorder="1" applyAlignment="1">
      <alignment vertical="center" wrapText="1"/>
    </xf>
    <xf numFmtId="165" fontId="3" fillId="6" borderId="1" xfId="6" applyNumberFormat="1" applyFont="1" applyFill="1" applyBorder="1" applyAlignment="1" applyProtection="1">
      <alignment horizontal="right" vertical="center" indent="1"/>
    </xf>
    <xf numFmtId="0" fontId="0" fillId="0" borderId="0" xfId="0" applyNumberFormat="1" applyAlignment="1">
      <alignment horizontal="left" vertical="top" wrapText="1"/>
    </xf>
    <xf numFmtId="49" fontId="23" fillId="5" borderId="27" xfId="10" applyFont="1" applyFill="1" applyBorder="1" applyAlignment="1">
      <alignment vertical="center" wrapText="1"/>
    </xf>
    <xf numFmtId="49" fontId="23" fillId="5" borderId="0" xfId="10" applyFont="1" applyFill="1" applyBorder="1" applyAlignment="1">
      <alignment vertical="center" wrapText="1"/>
    </xf>
    <xf numFmtId="49" fontId="23" fillId="5" borderId="0" xfId="10" applyFont="1" applyFill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7" fillId="5" borderId="3" xfId="3" applyFont="1" applyFill="1" applyBorder="1" applyAlignment="1" applyProtection="1">
      <alignment horizontal="center" vertical="top" wrapText="1"/>
    </xf>
    <xf numFmtId="49" fontId="20" fillId="0" borderId="5" xfId="2" applyNumberFormat="1" applyFont="1" applyFill="1" applyBorder="1" applyAlignment="1" applyProtection="1">
      <alignment horizontal="left" vertical="center" wrapText="1" indent="1"/>
    </xf>
    <xf numFmtId="0" fontId="20" fillId="0" borderId="5" xfId="2" applyNumberFormat="1" applyFont="1" applyFill="1" applyBorder="1" applyAlignment="1" applyProtection="1">
      <alignment horizontal="left" vertical="center" wrapText="1" indent="1"/>
    </xf>
    <xf numFmtId="0" fontId="3" fillId="0" borderId="7" xfId="2" applyFont="1" applyFill="1" applyBorder="1" applyAlignment="1" applyProtection="1">
      <alignment horizontal="center" vertical="center" wrapText="1"/>
    </xf>
    <xf numFmtId="49" fontId="3" fillId="0" borderId="7" xfId="2" applyNumberFormat="1" applyFont="1" applyFill="1" applyBorder="1" applyAlignment="1" applyProtection="1">
      <alignment horizontal="center" vertical="center" wrapText="1"/>
    </xf>
    <xf numFmtId="49" fontId="3" fillId="2" borderId="7" xfId="2" applyNumberFormat="1" applyFont="1" applyFill="1" applyBorder="1" applyAlignment="1" applyProtection="1">
      <alignment horizontal="center" vertical="center" wrapText="1"/>
    </xf>
    <xf numFmtId="0" fontId="4" fillId="0" borderId="7" xfId="2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0" xfId="2" applyNumberFormat="1" applyFont="1" applyFill="1" applyBorder="1" applyAlignment="1" applyProtection="1">
      <alignment horizontal="left" vertical="center" wrapText="1" indent="1"/>
    </xf>
    <xf numFmtId="0" fontId="5" fillId="0" borderId="7" xfId="2" applyNumberFormat="1" applyFont="1" applyFill="1" applyBorder="1" applyAlignment="1" applyProtection="1">
      <alignment horizontal="center" vertical="center"/>
    </xf>
    <xf numFmtId="49" fontId="4" fillId="0" borderId="7" xfId="2" applyNumberFormat="1" applyFont="1" applyFill="1" applyBorder="1" applyAlignment="1" applyProtection="1">
      <alignment vertical="center" wrapText="1"/>
    </xf>
    <xf numFmtId="49" fontId="3" fillId="0" borderId="0" xfId="2" applyNumberFormat="1" applyFont="1" applyFill="1" applyBorder="1" applyAlignment="1" applyProtection="1">
      <alignment horizontal="left" vertical="center" wrapText="1" indent="1"/>
    </xf>
    <xf numFmtId="0" fontId="15" fillId="0" borderId="0" xfId="2" applyFont="1" applyFill="1" applyBorder="1" applyAlignment="1" applyProtection="1">
      <alignment horizontal="left" vertical="center" wrapText="1" indent="1"/>
    </xf>
    <xf numFmtId="4" fontId="4" fillId="0" borderId="6" xfId="6" applyFont="1" applyFill="1" applyBorder="1" applyAlignment="1" applyProtection="1">
      <alignment horizontal="center" vertical="center" wrapText="1"/>
    </xf>
    <xf numFmtId="0" fontId="0" fillId="0" borderId="6" xfId="0" applyFont="1" applyFill="1" applyBorder="1" applyAlignment="1" applyProtection="1">
      <alignment horizontal="center" vertical="center" wrapText="1"/>
    </xf>
    <xf numFmtId="0" fontId="3" fillId="7" borderId="7" xfId="2" applyNumberFormat="1" applyFont="1" applyFill="1" applyBorder="1" applyAlignment="1" applyProtection="1">
      <alignment horizontal="center" vertical="center" wrapText="1"/>
    </xf>
    <xf numFmtId="0" fontId="4" fillId="0" borderId="0" xfId="2" applyFont="1" applyBorder="1" applyAlignment="1" applyProtection="1">
      <alignment horizontal="left" vertical="center" wrapText="1"/>
    </xf>
    <xf numFmtId="49" fontId="3" fillId="0" borderId="2" xfId="2" applyNumberFormat="1" applyFont="1" applyFill="1" applyBorder="1" applyAlignment="1" applyProtection="1">
      <alignment horizontal="center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6" fontId="3" fillId="0" borderId="1" xfId="0" applyNumberFormat="1" applyFont="1" applyFill="1" applyBorder="1" applyAlignment="1" applyProtection="1">
      <alignment horizontal="center" vertical="center" wrapText="1"/>
    </xf>
    <xf numFmtId="0" fontId="7" fillId="5" borderId="0" xfId="3" applyFont="1" applyFill="1" applyBorder="1" applyAlignment="1" applyProtection="1">
      <alignment horizontal="center" vertical="top" wrapText="1"/>
    </xf>
    <xf numFmtId="0" fontId="0" fillId="0" borderId="15" xfId="0" applyNumberFormat="1" applyFill="1" applyBorder="1" applyAlignment="1" applyProtection="1">
      <alignment horizontal="center" vertical="center"/>
    </xf>
    <xf numFmtId="0" fontId="0" fillId="0" borderId="16" xfId="0" applyNumberFormat="1" applyFill="1" applyBorder="1" applyAlignment="1" applyProtection="1">
      <alignment horizontal="center" vertical="center"/>
    </xf>
    <xf numFmtId="0" fontId="18" fillId="0" borderId="5" xfId="0" applyFont="1" applyFill="1" applyBorder="1" applyAlignment="1" applyProtection="1">
      <alignment horizontal="left" vertical="center" indent="1"/>
    </xf>
    <xf numFmtId="0" fontId="0" fillId="0" borderId="1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top" wrapText="1"/>
    </xf>
    <xf numFmtId="0" fontId="0" fillId="0" borderId="5" xfId="0" applyFont="1" applyFill="1" applyBorder="1" applyAlignment="1" applyProtection="1">
      <alignment horizontal="left" vertical="center" indent="1"/>
    </xf>
    <xf numFmtId="0" fontId="0" fillId="0" borderId="6" xfId="0" applyNumberFormat="1" applyFill="1" applyBorder="1" applyAlignment="1" applyProtection="1">
      <alignment horizontal="left" vertical="center" wrapText="1" indent="1"/>
    </xf>
    <xf numFmtId="0" fontId="0" fillId="0" borderId="6" xfId="0" applyNumberFormat="1" applyFont="1" applyFill="1" applyBorder="1" applyAlignment="1" applyProtection="1">
      <alignment horizontal="left" vertical="center" wrapText="1" inden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3" xfId="0" applyNumberFormat="1" applyFill="1" applyBorder="1" applyAlignment="1" applyProtection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7" xfId="0" applyFont="1" applyFill="1" applyBorder="1" applyAlignment="1" applyProtection="1">
      <alignment horizontal="left" vertical="center" wrapText="1" indent="1"/>
    </xf>
    <xf numFmtId="0" fontId="0" fillId="0" borderId="7" xfId="0" applyNumberFormat="1" applyFill="1" applyBorder="1" applyAlignment="1" applyProtection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0" fillId="0" borderId="7" xfId="0" applyNumberFormat="1" applyFill="1" applyBorder="1" applyAlignment="1" applyProtection="1">
      <alignment horizontal="left" vertical="center" wrapText="1" indent="1"/>
    </xf>
    <xf numFmtId="0" fontId="0" fillId="0" borderId="7" xfId="0" applyNumberFormat="1" applyFont="1" applyFill="1" applyBorder="1" applyAlignment="1" applyProtection="1">
      <alignment horizontal="left" vertical="center" wrapText="1" indent="1"/>
    </xf>
    <xf numFmtId="0" fontId="18" fillId="0" borderId="7" xfId="0" applyFont="1" applyFill="1" applyBorder="1" applyAlignment="1" applyProtection="1">
      <alignment horizontal="left" vertical="center" wrapText="1" indent="1"/>
    </xf>
    <xf numFmtId="0" fontId="3" fillId="0" borderId="7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0" fillId="0" borderId="17" xfId="0" applyFont="1" applyFill="1" applyBorder="1" applyAlignment="1" applyProtection="1">
      <alignment horizontal="left" vertical="center" wrapText="1" indent="1"/>
    </xf>
    <xf numFmtId="0" fontId="0" fillId="0" borderId="18" xfId="0" applyNumberFormat="1" applyFill="1" applyBorder="1" applyAlignment="1" applyProtection="1">
      <alignment horizontal="left" vertical="center" wrapText="1" indent="1"/>
    </xf>
    <xf numFmtId="0" fontId="0" fillId="0" borderId="18" xfId="0" applyNumberFormat="1" applyFont="1" applyFill="1" applyBorder="1" applyAlignment="1" applyProtection="1">
      <alignment horizontal="left" vertical="center" wrapText="1" inden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8" fillId="0" borderId="17" xfId="0" applyFont="1" applyFill="1" applyBorder="1" applyAlignment="1" applyProtection="1">
      <alignment horizontal="left" vertical="center" wrapText="1" indent="1"/>
    </xf>
    <xf numFmtId="0" fontId="0" fillId="0" borderId="21" xfId="0" applyNumberFormat="1" applyFill="1" applyBorder="1" applyAlignment="1" applyProtection="1">
      <alignment horizontal="center" vertical="center"/>
    </xf>
    <xf numFmtId="0" fontId="0" fillId="0" borderId="17" xfId="0" applyNumberFormat="1" applyFill="1" applyBorder="1" applyAlignment="1" applyProtection="1">
      <alignment horizontal="center" vertical="center"/>
    </xf>
    <xf numFmtId="0" fontId="0" fillId="0" borderId="22" xfId="0" applyNumberFormat="1" applyFill="1" applyBorder="1" applyAlignment="1" applyProtection="1">
      <alignment horizontal="center" vertical="center"/>
    </xf>
    <xf numFmtId="0" fontId="0" fillId="0" borderId="23" xfId="0" applyNumberFormat="1" applyFill="1" applyBorder="1" applyAlignment="1" applyProtection="1">
      <alignment horizontal="center" vertical="center"/>
    </xf>
    <xf numFmtId="0" fontId="0" fillId="0" borderId="18" xfId="0" applyNumberFormat="1" applyFill="1" applyBorder="1" applyAlignment="1" applyProtection="1">
      <alignment horizontal="center" vertical="center"/>
    </xf>
    <xf numFmtId="0" fontId="0" fillId="0" borderId="24" xfId="0" applyNumberFormat="1" applyFill="1" applyBorder="1" applyAlignment="1" applyProtection="1">
      <alignment horizontal="center" vertic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/>
    </xf>
    <xf numFmtId="49" fontId="19" fillId="0" borderId="5" xfId="2" applyNumberFormat="1" applyFont="1" applyFill="1" applyBorder="1" applyAlignment="1" applyProtection="1">
      <alignment horizontal="left" vertical="center" wrapText="1" indent="1"/>
    </xf>
    <xf numFmtId="4" fontId="4" fillId="0" borderId="6" xfId="6" applyFont="1" applyFill="1" applyBorder="1" applyAlignment="1" applyProtection="1">
      <alignment horizontal="left" vertical="center" wrapText="1" indent="1"/>
    </xf>
    <xf numFmtId="0" fontId="14" fillId="0" borderId="0" xfId="2" applyFont="1" applyBorder="1" applyAlignment="1" applyProtection="1">
      <alignment horizontal="justify" wrapText="1"/>
    </xf>
    <xf numFmtId="0" fontId="4" fillId="0" borderId="0" xfId="2" applyFont="1" applyBorder="1" applyAlignment="1" applyProtection="1"/>
    <xf numFmtId="0" fontId="3" fillId="0" borderId="7" xfId="5" applyFont="1" applyBorder="1" applyAlignment="1">
      <alignment horizontal="right" vertical="center" wrapText="1"/>
    </xf>
    <xf numFmtId="0" fontId="4" fillId="0" borderId="7" xfId="5" applyFont="1" applyBorder="1" applyAlignment="1">
      <alignment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49" fontId="4" fillId="0" borderId="0" xfId="2" applyNumberFormat="1" applyFont="1" applyFill="1" applyBorder="1" applyAlignment="1" applyProtection="1">
      <alignment horizontal="left" vertical="center" wrapText="1"/>
    </xf>
  </cellXfs>
  <cellStyles count="11">
    <cellStyle name="Гиперссылка" xfId="4" builtinId="8"/>
    <cellStyle name="Значение" xfId="6"/>
    <cellStyle name="Обычный" xfId="0" builtinId="0"/>
    <cellStyle name="Обычный 14" xfId="2"/>
    <cellStyle name="Обычный 2" xfId="9"/>
    <cellStyle name="Обычный 3" xfId="3"/>
    <cellStyle name="Обычный 3 3" xfId="10"/>
    <cellStyle name="Обычный_2.4 индикаторы качества" xfId="7"/>
    <cellStyle name="Обычный_ПоказТехприсоед (Птпр)" xfId="5"/>
    <cellStyle name="Обычный_ф.2.1 ИндИнф (Ин)" xfId="8"/>
    <cellStyle name="Финансовый" xfId="1" builtinId="3"/>
  </cellStyles>
  <dxfs count="57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A74E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E.CALC.QUALITY.PLAN.6.2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.1.1 ПоказНадежн (Пп)"/>
      <sheetName val="ф.1.3 Предлож_ТСО"/>
      <sheetName val="ф.2.1 ИндИнф (Ин)"/>
      <sheetName val="ф.2.2 ИндИспол (Ис)"/>
      <sheetName val="ф.2.2 ИндИспол (Ис) (2012)"/>
      <sheetName val="ф.2.3 ИндРезульт (Рс)"/>
      <sheetName val="ф.2.4 Предлож_ТСО"/>
      <sheetName val="ф.3 ПоказТехприсоед (Птпр)"/>
      <sheetName val="ПоказКачества (Птсо)"/>
      <sheetName val="et_union"/>
      <sheetName val="ф.4.1 ОбобщПоказ"/>
      <sheetName val="ф.4.2 ОбобщПоказ (Коб)"/>
      <sheetName val="Комментарии"/>
      <sheetName val="Проверка"/>
      <sheetName val="Проверка_back"/>
      <sheetName val="TEHSHEET"/>
      <sheetName val="modfrmSecretCode"/>
      <sheetName val="AllSheetsInThisWorkbook"/>
      <sheetName val="REESTR_MO"/>
      <sheetName val="modfrmReestr"/>
      <sheetName val="modfrmSetErr"/>
      <sheetName val="REESTR_FILTERED"/>
      <sheetName val="REESTR_ORG_VO"/>
      <sheetName val="REESTR_ORG_GAS"/>
      <sheetName val="REESTR_ORG_HOT_VS"/>
      <sheetName val="REESTR_ORG_WARM"/>
      <sheetName val="REESTR_ORG_TBO"/>
      <sheetName val="REESTR_ORG_VS"/>
      <sheetName val="REESTR_ORG_EE"/>
      <sheetName val="REESTR_ORG_VS_VO"/>
      <sheetName val="modfrmDateChoose"/>
      <sheetName val="modfrmMonthYearChoose"/>
      <sheetName val="modCommandButton"/>
      <sheetName val="modReestr"/>
      <sheetName val="modProv"/>
      <sheetName val="modServiceModule"/>
      <sheetName val="mod_wb"/>
      <sheetName val="mod_Tit"/>
      <sheetName val="mod_Coms"/>
      <sheetName val="mod_00"/>
      <sheetName val="mod_01"/>
      <sheetName val="mod_03"/>
      <sheetName val="mod_07"/>
      <sheetName val="mod_08"/>
      <sheetName val="mod_09"/>
      <sheetName val="mod_10"/>
      <sheetName val="mod_11"/>
      <sheetName val="modUpdTemplMain"/>
      <sheetName val="modfrmCheckUpdates"/>
      <sheetName val="modInstruction"/>
      <sheetName val="modInfo"/>
      <sheetName val="modPass"/>
    </sheetNames>
    <sheetDataSet>
      <sheetData sheetId="0"/>
      <sheetData sheetId="1"/>
      <sheetData sheetId="2">
        <row r="11">
          <cell r="F11">
            <v>2014</v>
          </cell>
        </row>
        <row r="15">
          <cell r="F15" t="str">
            <v>ОАО "Кучуксульфат"</v>
          </cell>
        </row>
      </sheetData>
      <sheetData sheetId="3"/>
      <sheetData sheetId="4"/>
      <sheetData sheetId="5">
        <row r="66">
          <cell r="O66">
            <v>2</v>
          </cell>
        </row>
      </sheetData>
      <sheetData sheetId="6"/>
      <sheetData sheetId="7"/>
      <sheetData sheetId="8"/>
      <sheetData sheetId="9">
        <row r="10">
          <cell r="J10">
            <v>1.4999999999999999E-2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K2">
            <v>2012</v>
          </cell>
        </row>
        <row r="3">
          <cell r="K3">
            <v>2013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U12"/>
  <sheetViews>
    <sheetView workbookViewId="0">
      <selection activeCell="C46" sqref="C46"/>
    </sheetView>
  </sheetViews>
  <sheetFormatPr defaultRowHeight="12.75"/>
  <cols>
    <col min="1" max="1" width="4.42578125" customWidth="1"/>
    <col min="2" max="2" width="3.42578125" customWidth="1"/>
    <col min="3" max="3" width="28.5703125" customWidth="1"/>
  </cols>
  <sheetData>
    <row r="4" spans="2:21" ht="15" customHeight="1">
      <c r="B4" s="210">
        <v>1</v>
      </c>
      <c r="C4" s="210" t="s">
        <v>260</v>
      </c>
      <c r="D4" s="234" t="s">
        <v>254</v>
      </c>
      <c r="E4" s="234"/>
      <c r="F4" s="234"/>
      <c r="G4" s="234"/>
      <c r="H4" s="234"/>
      <c r="I4" s="234"/>
      <c r="J4" s="234"/>
      <c r="K4" s="234"/>
      <c r="L4" s="234"/>
      <c r="M4" s="234"/>
      <c r="N4" s="219"/>
      <c r="O4" s="219"/>
      <c r="P4" s="219"/>
      <c r="Q4" s="219"/>
      <c r="R4" s="219"/>
      <c r="S4" s="219"/>
      <c r="T4" s="219"/>
    </row>
    <row r="5" spans="2:21" ht="15" customHeight="1">
      <c r="B5" s="210"/>
      <c r="C5" s="210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19"/>
      <c r="O5" s="219"/>
      <c r="P5" s="219"/>
      <c r="Q5" s="219"/>
      <c r="R5" s="219"/>
      <c r="S5" s="219"/>
      <c r="T5" s="219"/>
    </row>
    <row r="6" spans="2:21" ht="39.75" customHeight="1">
      <c r="B6" s="210"/>
      <c r="C6" s="210"/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19"/>
      <c r="O6" s="219"/>
      <c r="P6" s="219"/>
      <c r="Q6" s="219"/>
      <c r="R6" s="219"/>
      <c r="S6" s="219"/>
      <c r="T6" s="219"/>
    </row>
    <row r="7" spans="2:21">
      <c r="B7" s="210"/>
      <c r="C7" s="215"/>
    </row>
    <row r="8" spans="2:21">
      <c r="B8" s="210">
        <v>2</v>
      </c>
      <c r="C8" s="210" t="s">
        <v>258</v>
      </c>
      <c r="D8" s="214" t="s">
        <v>255</v>
      </c>
      <c r="E8" s="235" t="s">
        <v>259</v>
      </c>
      <c r="F8" s="236"/>
      <c r="G8" s="236"/>
      <c r="H8" s="236"/>
      <c r="I8" s="236"/>
      <c r="J8" s="236"/>
      <c r="K8" s="236"/>
      <c r="L8" s="236"/>
      <c r="M8" s="212"/>
      <c r="N8" s="237"/>
      <c r="O8" s="237"/>
      <c r="P8" s="237"/>
      <c r="Q8" s="237"/>
      <c r="R8" s="237"/>
      <c r="S8" s="237"/>
      <c r="T8" s="237"/>
      <c r="U8" s="237"/>
    </row>
    <row r="9" spans="2:21">
      <c r="D9" s="213" t="s">
        <v>255</v>
      </c>
      <c r="E9" s="235" t="s">
        <v>257</v>
      </c>
      <c r="F9" s="236"/>
      <c r="G9" s="236"/>
      <c r="H9" s="236"/>
      <c r="I9" s="236"/>
      <c r="J9" s="236"/>
      <c r="K9" s="236"/>
      <c r="L9" s="236"/>
      <c r="M9" s="212"/>
      <c r="N9" s="237"/>
      <c r="O9" s="237"/>
      <c r="P9" s="237"/>
      <c r="Q9" s="237"/>
      <c r="R9" s="237"/>
      <c r="S9" s="237"/>
      <c r="T9" s="237"/>
      <c r="U9" s="237"/>
    </row>
    <row r="10" spans="2:21">
      <c r="D10" s="211" t="s">
        <v>255</v>
      </c>
      <c r="E10" s="235" t="s">
        <v>256</v>
      </c>
      <c r="F10" s="236"/>
      <c r="G10" s="236"/>
      <c r="H10" s="236"/>
      <c r="I10" s="236"/>
      <c r="J10" s="236"/>
      <c r="K10" s="236"/>
      <c r="L10" s="236"/>
    </row>
    <row r="12" spans="2:21">
      <c r="D12" s="220"/>
    </row>
  </sheetData>
  <mergeCells count="6">
    <mergeCell ref="D4:M6"/>
    <mergeCell ref="E10:L10"/>
    <mergeCell ref="E8:L8"/>
    <mergeCell ref="N8:U8"/>
    <mergeCell ref="E9:L9"/>
    <mergeCell ref="N9:U9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59999389629810485"/>
  </sheetPr>
  <dimension ref="B3:AF77"/>
  <sheetViews>
    <sheetView topLeftCell="A30" zoomScaleNormal="100" workbookViewId="0">
      <selection activeCell="E26" sqref="E26:I27"/>
    </sheetView>
  </sheetViews>
  <sheetFormatPr defaultRowHeight="12.75"/>
  <cols>
    <col min="3" max="3" width="91.5703125" customWidth="1"/>
    <col min="9" max="9" width="5" customWidth="1"/>
    <col min="10" max="13" width="0" hidden="1" customWidth="1"/>
    <col min="14" max="14" width="9.140625" hidden="1" customWidth="1"/>
    <col min="15" max="20" width="0" hidden="1" customWidth="1"/>
    <col min="21" max="21" width="5.42578125" hidden="1" customWidth="1"/>
    <col min="22" max="26" width="0" hidden="1" customWidth="1"/>
    <col min="27" max="27" width="5.28515625" hidden="1" customWidth="1"/>
    <col min="28" max="32" width="0" hidden="1" customWidth="1"/>
  </cols>
  <sheetData>
    <row r="3" spans="2:29">
      <c r="B3" s="286" t="s">
        <v>155</v>
      </c>
      <c r="C3" s="286"/>
      <c r="D3" s="97"/>
      <c r="E3" s="97"/>
    </row>
    <row r="4" spans="2:29">
      <c r="B4" s="288" t="s">
        <v>35</v>
      </c>
      <c r="C4" s="288"/>
      <c r="D4" s="45"/>
      <c r="E4" s="45"/>
    </row>
    <row r="5" spans="2:29">
      <c r="B5" s="289" t="s">
        <v>54</v>
      </c>
      <c r="C5" s="289" t="s">
        <v>55</v>
      </c>
      <c r="D5" s="271" t="s">
        <v>90</v>
      </c>
      <c r="E5" s="272"/>
      <c r="J5" s="308" t="s">
        <v>91</v>
      </c>
      <c r="K5" s="309"/>
      <c r="P5" s="308" t="s">
        <v>113</v>
      </c>
      <c r="Q5" s="309"/>
      <c r="V5" s="308" t="s">
        <v>114</v>
      </c>
      <c r="W5" s="309"/>
      <c r="AB5" s="308" t="s">
        <v>115</v>
      </c>
      <c r="AC5" s="309"/>
    </row>
    <row r="6" spans="2:29">
      <c r="B6" s="290"/>
      <c r="C6" s="290"/>
      <c r="D6" s="130" t="s">
        <v>118</v>
      </c>
      <c r="E6" s="130" t="s">
        <v>119</v>
      </c>
      <c r="J6" s="98" t="s">
        <v>118</v>
      </c>
      <c r="K6" s="98" t="s">
        <v>119</v>
      </c>
      <c r="P6" s="98" t="s">
        <v>118</v>
      </c>
      <c r="Q6" s="98" t="s">
        <v>119</v>
      </c>
      <c r="V6" s="98" t="s">
        <v>118</v>
      </c>
      <c r="W6" s="98" t="s">
        <v>119</v>
      </c>
      <c r="AB6" s="98" t="s">
        <v>118</v>
      </c>
      <c r="AC6" s="98" t="s">
        <v>119</v>
      </c>
    </row>
    <row r="7" spans="2:29">
      <c r="B7" s="131" t="s">
        <v>3</v>
      </c>
      <c r="C7" s="132" t="s">
        <v>4</v>
      </c>
      <c r="D7" s="132" t="s">
        <v>5</v>
      </c>
      <c r="E7" s="132" t="s">
        <v>6</v>
      </c>
      <c r="J7" s="99" t="s">
        <v>7</v>
      </c>
      <c r="K7" s="99" t="s">
        <v>8</v>
      </c>
      <c r="P7" s="99" t="s">
        <v>7</v>
      </c>
      <c r="Q7" s="99" t="s">
        <v>8</v>
      </c>
      <c r="V7" s="99" t="s">
        <v>7</v>
      </c>
      <c r="W7" s="99" t="s">
        <v>8</v>
      </c>
      <c r="AB7" s="99" t="s">
        <v>7</v>
      </c>
      <c r="AC7" s="99" t="s">
        <v>8</v>
      </c>
    </row>
    <row r="8" spans="2:29" ht="26.25" customHeight="1">
      <c r="B8" s="133" t="s">
        <v>3</v>
      </c>
      <c r="C8" s="134" t="s">
        <v>224</v>
      </c>
      <c r="D8" s="63">
        <f>E8</f>
        <v>1</v>
      </c>
      <c r="E8" s="64">
        <v>1</v>
      </c>
      <c r="J8" s="143">
        <f>K8</f>
        <v>1</v>
      </c>
      <c r="K8" s="80">
        <f>E8</f>
        <v>1</v>
      </c>
      <c r="P8" s="143">
        <f>Q8</f>
        <v>1</v>
      </c>
      <c r="Q8" s="80">
        <f>K8</f>
        <v>1</v>
      </c>
      <c r="V8" s="143">
        <f>W8</f>
        <v>1</v>
      </c>
      <c r="W8" s="80">
        <f>Q8</f>
        <v>1</v>
      </c>
      <c r="AB8" s="143">
        <f>AC8</f>
        <v>1</v>
      </c>
      <c r="AC8" s="80">
        <f>W8</f>
        <v>1</v>
      </c>
    </row>
    <row r="9" spans="2:29">
      <c r="B9" s="133" t="s">
        <v>4</v>
      </c>
      <c r="C9" s="135" t="s">
        <v>157</v>
      </c>
      <c r="D9" s="136"/>
      <c r="E9" s="136"/>
      <c r="J9" s="66"/>
      <c r="K9" s="66"/>
      <c r="P9" s="66"/>
      <c r="Q9" s="66"/>
      <c r="V9" s="66"/>
      <c r="W9" s="66"/>
      <c r="AB9" s="66"/>
      <c r="AC9" s="66"/>
    </row>
    <row r="10" spans="2:29">
      <c r="B10" s="133"/>
      <c r="C10" s="135" t="s">
        <v>106</v>
      </c>
      <c r="D10" s="136"/>
      <c r="E10" s="136"/>
      <c r="J10" s="185"/>
      <c r="K10" s="66"/>
      <c r="P10" s="185"/>
      <c r="Q10" s="66"/>
      <c r="V10" s="185"/>
      <c r="W10" s="66"/>
      <c r="AB10" s="185"/>
      <c r="AC10" s="66"/>
    </row>
    <row r="11" spans="2:29" ht="25.5">
      <c r="B11" s="133" t="s">
        <v>73</v>
      </c>
      <c r="C11" s="137" t="s">
        <v>228</v>
      </c>
      <c r="D11" s="138">
        <f t="shared" ref="D11:D17" si="0">E11</f>
        <v>0</v>
      </c>
      <c r="E11" s="139">
        <v>0</v>
      </c>
      <c r="J11" s="143">
        <f>K11</f>
        <v>0</v>
      </c>
      <c r="K11" s="56">
        <f>E11*(1+0.015)</f>
        <v>0</v>
      </c>
      <c r="P11" s="143">
        <f>Q11</f>
        <v>0</v>
      </c>
      <c r="Q11" s="56">
        <f>K11*(1+0.015)</f>
        <v>0</v>
      </c>
      <c r="V11" s="143">
        <f>W11</f>
        <v>0</v>
      </c>
      <c r="W11" s="56">
        <f>Q11*(1+0.015)</f>
        <v>0</v>
      </c>
      <c r="AB11" s="143">
        <f>AC11</f>
        <v>0</v>
      </c>
      <c r="AC11" s="56">
        <f>W11*(1+0.015)</f>
        <v>0</v>
      </c>
    </row>
    <row r="12" spans="2:29">
      <c r="B12" s="133"/>
      <c r="C12" s="183" t="s">
        <v>225</v>
      </c>
      <c r="D12" s="138">
        <f t="shared" si="0"/>
        <v>2</v>
      </c>
      <c r="E12" s="138">
        <f>'ф.2.2 ИндИспол (Ис)'!F23</f>
        <v>2</v>
      </c>
      <c r="J12" s="60"/>
      <c r="K12" s="60"/>
      <c r="P12" s="60"/>
      <c r="Q12" s="60"/>
      <c r="V12" s="60"/>
      <c r="W12" s="60"/>
      <c r="AB12" s="60"/>
      <c r="AC12" s="60"/>
    </row>
    <row r="13" spans="2:29" ht="30" customHeight="1">
      <c r="B13" s="133" t="s">
        <v>75</v>
      </c>
      <c r="C13" s="137" t="s">
        <v>229</v>
      </c>
      <c r="D13" s="138">
        <f t="shared" si="0"/>
        <v>0</v>
      </c>
      <c r="E13" s="139">
        <v>0</v>
      </c>
      <c r="J13" s="143">
        <f>K13</f>
        <v>0</v>
      </c>
      <c r="K13" s="56">
        <f>E13*(1-0.015)</f>
        <v>0</v>
      </c>
      <c r="P13" s="143">
        <f>Q13</f>
        <v>0</v>
      </c>
      <c r="Q13" s="56">
        <f>K13*(1-0.015)</f>
        <v>0</v>
      </c>
      <c r="V13" s="143">
        <f>W13</f>
        <v>0</v>
      </c>
      <c r="W13" s="56">
        <f>Q13*(1-0.015)</f>
        <v>0</v>
      </c>
      <c r="AB13" s="143">
        <f>AC13</f>
        <v>0</v>
      </c>
      <c r="AC13" s="56">
        <f>W13*(1-0.015)</f>
        <v>0</v>
      </c>
    </row>
    <row r="14" spans="2:29" ht="38.25">
      <c r="B14" s="133" t="s">
        <v>77</v>
      </c>
      <c r="C14" s="137" t="s">
        <v>230</v>
      </c>
      <c r="D14" s="138">
        <f t="shared" si="0"/>
        <v>0</v>
      </c>
      <c r="E14" s="139">
        <v>0</v>
      </c>
      <c r="J14" s="143">
        <f>K14</f>
        <v>0</v>
      </c>
      <c r="K14" s="56">
        <f>E14*(1+0.015)</f>
        <v>0</v>
      </c>
      <c r="P14" s="143">
        <f>Q14</f>
        <v>0</v>
      </c>
      <c r="Q14" s="56">
        <f>K14*(1+0.015)</f>
        <v>0</v>
      </c>
      <c r="V14" s="143">
        <f>W14</f>
        <v>0</v>
      </c>
      <c r="W14" s="56">
        <f>Q14*(1+0.015)</f>
        <v>0</v>
      </c>
      <c r="AB14" s="143">
        <f>AC14</f>
        <v>0</v>
      </c>
      <c r="AC14" s="56">
        <f>W14*(1+0.015)</f>
        <v>0</v>
      </c>
    </row>
    <row r="15" spans="2:29" ht="38.25">
      <c r="B15" s="133" t="s">
        <v>158</v>
      </c>
      <c r="C15" s="137" t="s">
        <v>232</v>
      </c>
      <c r="D15" s="138">
        <f t="shared" si="0"/>
        <v>0</v>
      </c>
      <c r="E15" s="139">
        <v>0</v>
      </c>
      <c r="J15" s="143">
        <f>K15</f>
        <v>0</v>
      </c>
      <c r="K15" s="56">
        <f>E15*(1+0.015)</f>
        <v>0</v>
      </c>
      <c r="P15" s="143">
        <f>Q15</f>
        <v>0</v>
      </c>
      <c r="Q15" s="56">
        <f>K15*(1+0.015)</f>
        <v>0</v>
      </c>
      <c r="V15" s="143">
        <f>W15</f>
        <v>0</v>
      </c>
      <c r="W15" s="56">
        <f>Q15*(1+0.015)</f>
        <v>0</v>
      </c>
      <c r="AB15" s="143">
        <f>AC15</f>
        <v>0</v>
      </c>
      <c r="AC15" s="56">
        <f>W15*(1+0.015)</f>
        <v>0</v>
      </c>
    </row>
    <row r="16" spans="2:29" ht="28.5" customHeight="1">
      <c r="B16" s="133" t="s">
        <v>159</v>
      </c>
      <c r="C16" s="137" t="s">
        <v>231</v>
      </c>
      <c r="D16" s="138">
        <f t="shared" si="0"/>
        <v>0</v>
      </c>
      <c r="E16" s="139">
        <v>0</v>
      </c>
      <c r="J16" s="143">
        <f>K16</f>
        <v>0</v>
      </c>
      <c r="K16" s="56">
        <f>E16*(1-0.015)</f>
        <v>0</v>
      </c>
      <c r="P16" s="143">
        <f>Q16</f>
        <v>0</v>
      </c>
      <c r="Q16" s="56">
        <f>K16*(1-0.015)</f>
        <v>0</v>
      </c>
      <c r="V16" s="143">
        <f>W16</f>
        <v>0</v>
      </c>
      <c r="W16" s="56">
        <f>Q16*(1-0.015)</f>
        <v>0</v>
      </c>
      <c r="AB16" s="143">
        <f>AC16</f>
        <v>0</v>
      </c>
      <c r="AC16" s="56">
        <f>W16*(1-0.015)</f>
        <v>0</v>
      </c>
    </row>
    <row r="17" spans="2:29" ht="25.5">
      <c r="B17" s="133" t="s">
        <v>160</v>
      </c>
      <c r="C17" s="137" t="s">
        <v>161</v>
      </c>
      <c r="D17" s="138">
        <f t="shared" si="0"/>
        <v>0</v>
      </c>
      <c r="E17" s="139">
        <v>0</v>
      </c>
      <c r="J17" s="138">
        <f>K17</f>
        <v>0</v>
      </c>
      <c r="K17" s="56">
        <f>E17*(1-0.015)</f>
        <v>0</v>
      </c>
      <c r="P17" s="138">
        <f>Q17</f>
        <v>0</v>
      </c>
      <c r="Q17" s="56">
        <f>K17*(1-0.015)</f>
        <v>0</v>
      </c>
      <c r="V17" s="138">
        <f>W17</f>
        <v>0</v>
      </c>
      <c r="W17" s="56">
        <f>Q17*(1-0.015)</f>
        <v>0</v>
      </c>
      <c r="AB17" s="138">
        <f>AC17</f>
        <v>0</v>
      </c>
      <c r="AC17" s="56">
        <f>W17*(1-0.015)</f>
        <v>0</v>
      </c>
    </row>
    <row r="18" spans="2:29">
      <c r="B18" s="133" t="s">
        <v>5</v>
      </c>
      <c r="C18" s="135" t="s">
        <v>162</v>
      </c>
      <c r="D18" s="141"/>
      <c r="E18" s="141"/>
      <c r="J18" s="60"/>
      <c r="K18" s="60"/>
      <c r="P18" s="60"/>
      <c r="Q18" s="60"/>
      <c r="V18" s="60"/>
      <c r="W18" s="60"/>
      <c r="AB18" s="60"/>
      <c r="AC18" s="60"/>
    </row>
    <row r="19" spans="2:29">
      <c r="B19" s="133"/>
      <c r="C19" s="135" t="s">
        <v>106</v>
      </c>
      <c r="D19" s="141"/>
      <c r="E19" s="141"/>
      <c r="J19" s="184"/>
      <c r="K19" s="60"/>
      <c r="P19" s="184"/>
      <c r="Q19" s="60"/>
      <c r="V19" s="184"/>
      <c r="W19" s="60"/>
      <c r="AB19" s="184"/>
      <c r="AC19" s="60"/>
    </row>
    <row r="20" spans="2:29" ht="25.5">
      <c r="B20" s="133" t="s">
        <v>133</v>
      </c>
      <c r="C20" s="137" t="s">
        <v>163</v>
      </c>
      <c r="D20" s="138">
        <f>E20</f>
        <v>10</v>
      </c>
      <c r="E20" s="139">
        <v>10</v>
      </c>
      <c r="J20" s="138">
        <f>K20</f>
        <v>10.149999999999999</v>
      </c>
      <c r="K20" s="56">
        <f>E20*(1+0.015)</f>
        <v>10.149999999999999</v>
      </c>
      <c r="P20" s="138">
        <f>Q20</f>
        <v>10.302249999999997</v>
      </c>
      <c r="Q20" s="56">
        <f>K20*(1+0.015)</f>
        <v>10.302249999999997</v>
      </c>
      <c r="V20" s="138">
        <f>W20</f>
        <v>10.456783749999996</v>
      </c>
      <c r="W20" s="56">
        <f>Q20*(1+0.015)</f>
        <v>10.456783749999996</v>
      </c>
      <c r="AB20" s="138">
        <f>AC20</f>
        <v>10.613635506249995</v>
      </c>
      <c r="AC20" s="56">
        <f>W20*(1+0.015)</f>
        <v>10.613635506249995</v>
      </c>
    </row>
    <row r="21" spans="2:29" ht="25.5">
      <c r="B21" s="133" t="s">
        <v>135</v>
      </c>
      <c r="C21" s="137" t="s">
        <v>164</v>
      </c>
      <c r="D21" s="141"/>
      <c r="E21" s="141"/>
      <c r="J21" s="60"/>
      <c r="K21" s="60"/>
      <c r="P21" s="60"/>
      <c r="Q21" s="60"/>
      <c r="V21" s="60"/>
      <c r="W21" s="60"/>
      <c r="AB21" s="60"/>
      <c r="AC21" s="60"/>
    </row>
    <row r="22" spans="2:29">
      <c r="B22" s="133" t="s">
        <v>137</v>
      </c>
      <c r="C22" s="140" t="s">
        <v>165</v>
      </c>
      <c r="D22" s="138">
        <f>E22</f>
        <v>0</v>
      </c>
      <c r="E22" s="139">
        <v>0</v>
      </c>
      <c r="J22" s="138">
        <f>K22</f>
        <v>0</v>
      </c>
      <c r="K22" s="56">
        <f>E22*(1-0.015)</f>
        <v>0</v>
      </c>
      <c r="P22" s="138">
        <f>Q22</f>
        <v>0</v>
      </c>
      <c r="Q22" s="56">
        <f>K22*(1-0.015)</f>
        <v>0</v>
      </c>
      <c r="V22" s="138">
        <f>W22</f>
        <v>0</v>
      </c>
      <c r="W22" s="56">
        <f>Q22*(1-0.015)</f>
        <v>0</v>
      </c>
      <c r="AB22" s="138">
        <f>AC22</f>
        <v>0</v>
      </c>
      <c r="AC22" s="56">
        <f>W22*(1-0.015)</f>
        <v>0</v>
      </c>
    </row>
    <row r="23" spans="2:29">
      <c r="B23" s="133" t="s">
        <v>166</v>
      </c>
      <c r="C23" s="140" t="s">
        <v>167</v>
      </c>
      <c r="D23" s="138">
        <f>E23</f>
        <v>0</v>
      </c>
      <c r="E23" s="139">
        <v>0</v>
      </c>
      <c r="J23" s="138">
        <f>K23</f>
        <v>0</v>
      </c>
      <c r="K23" s="56">
        <f>E23*(1-0.015)</f>
        <v>0</v>
      </c>
      <c r="P23" s="138">
        <f>Q23</f>
        <v>0</v>
      </c>
      <c r="Q23" s="56">
        <f>K23*(1-0.015)</f>
        <v>0</v>
      </c>
      <c r="V23" s="138">
        <f>W23</f>
        <v>0</v>
      </c>
      <c r="W23" s="56">
        <f>Q23*(1-0.015)</f>
        <v>0</v>
      </c>
      <c r="AB23" s="138">
        <f>AC23</f>
        <v>0</v>
      </c>
      <c r="AC23" s="56">
        <f>W23*(1-0.015)</f>
        <v>0</v>
      </c>
    </row>
    <row r="24" spans="2:29">
      <c r="B24" s="133" t="s">
        <v>168</v>
      </c>
      <c r="C24" s="140" t="s">
        <v>169</v>
      </c>
      <c r="D24" s="138">
        <f>E24</f>
        <v>0</v>
      </c>
      <c r="E24" s="139">
        <v>0</v>
      </c>
      <c r="J24" s="138">
        <f>K24</f>
        <v>0</v>
      </c>
      <c r="K24" s="56">
        <f>E24*(1-0.015)</f>
        <v>0</v>
      </c>
      <c r="P24" s="138">
        <f>Q24</f>
        <v>0</v>
      </c>
      <c r="Q24" s="56">
        <f>K24*(1-0.015)</f>
        <v>0</v>
      </c>
      <c r="V24" s="138">
        <f>W24</f>
        <v>0</v>
      </c>
      <c r="W24" s="56">
        <f>Q24*(1-0.015)</f>
        <v>0</v>
      </c>
      <c r="AB24" s="138">
        <f>AC24</f>
        <v>0</v>
      </c>
      <c r="AC24" s="56">
        <f>W24*(1-0.015)</f>
        <v>0</v>
      </c>
    </row>
    <row r="25" spans="2:29">
      <c r="B25" s="133" t="s">
        <v>6</v>
      </c>
      <c r="C25" s="142" t="s">
        <v>170</v>
      </c>
      <c r="D25" s="141"/>
      <c r="E25" s="141"/>
      <c r="J25" s="60"/>
      <c r="K25" s="60"/>
      <c r="P25" s="60"/>
      <c r="Q25" s="60"/>
      <c r="V25" s="60"/>
      <c r="W25" s="60"/>
      <c r="AB25" s="60"/>
      <c r="AC25" s="60"/>
    </row>
    <row r="26" spans="2:29" ht="25.5">
      <c r="B26" s="133" t="s">
        <v>140</v>
      </c>
      <c r="C26" s="137" t="s">
        <v>226</v>
      </c>
      <c r="D26" s="138">
        <f t="shared" ref="D26" si="1">E26</f>
        <v>0</v>
      </c>
      <c r="E26" s="139">
        <v>0</v>
      </c>
      <c r="J26" s="143">
        <f t="shared" ref="J26" si="2">K26</f>
        <v>0</v>
      </c>
      <c r="K26" s="56">
        <f>E26*(1+0.015)</f>
        <v>0</v>
      </c>
      <c r="P26" s="143">
        <f t="shared" ref="P26" si="3">Q26</f>
        <v>0</v>
      </c>
      <c r="Q26" s="56">
        <f>K26*(1+0.015)</f>
        <v>0</v>
      </c>
      <c r="V26" s="143">
        <f t="shared" ref="V26" si="4">W26</f>
        <v>0</v>
      </c>
      <c r="W26" s="56">
        <f>Q26*(1+0.015)</f>
        <v>0</v>
      </c>
      <c r="AB26" s="143">
        <f t="shared" ref="AB26" si="5">AC26</f>
        <v>0</v>
      </c>
      <c r="AC26" s="56">
        <f>W26*(1+0.015)</f>
        <v>0</v>
      </c>
    </row>
    <row r="27" spans="2:29" ht="38.25">
      <c r="B27" s="133" t="s">
        <v>7</v>
      </c>
      <c r="C27" s="134" t="s">
        <v>171</v>
      </c>
      <c r="D27" s="141"/>
      <c r="E27" s="141"/>
      <c r="J27" s="60"/>
      <c r="K27" s="60"/>
      <c r="P27" s="60"/>
      <c r="Q27" s="60"/>
      <c r="V27" s="60"/>
      <c r="W27" s="60"/>
      <c r="AB27" s="60"/>
      <c r="AC27" s="60"/>
    </row>
    <row r="28" spans="2:29">
      <c r="B28" s="133"/>
      <c r="C28" s="134" t="s">
        <v>106</v>
      </c>
      <c r="D28" s="141"/>
      <c r="E28" s="141"/>
      <c r="J28" s="184"/>
      <c r="K28" s="60"/>
      <c r="P28" s="184"/>
      <c r="Q28" s="60"/>
      <c r="V28" s="184"/>
      <c r="W28" s="60"/>
      <c r="AB28" s="184"/>
      <c r="AC28" s="60"/>
    </row>
    <row r="29" spans="2:29" ht="25.5">
      <c r="B29" s="133" t="s">
        <v>82</v>
      </c>
      <c r="C29" s="137" t="s">
        <v>172</v>
      </c>
      <c r="D29" s="138">
        <f>E29</f>
        <v>0</v>
      </c>
      <c r="E29" s="139">
        <v>0</v>
      </c>
      <c r="J29" s="138">
        <f>K29</f>
        <v>0</v>
      </c>
      <c r="K29" s="56">
        <f>E29*(1+0.015)</f>
        <v>0</v>
      </c>
      <c r="P29" s="138">
        <f>Q29</f>
        <v>0</v>
      </c>
      <c r="Q29" s="56">
        <f>K29*(1+0.015)</f>
        <v>0</v>
      </c>
      <c r="V29" s="138">
        <f>W29</f>
        <v>0</v>
      </c>
      <c r="W29" s="56">
        <f>Q29*(1+0.015)</f>
        <v>0</v>
      </c>
      <c r="AB29" s="138">
        <f>AC29</f>
        <v>0</v>
      </c>
      <c r="AC29" s="56">
        <f>W29*(1+0.015)</f>
        <v>0</v>
      </c>
    </row>
    <row r="30" spans="2:29" ht="55.5" customHeight="1">
      <c r="B30" s="133" t="s">
        <v>173</v>
      </c>
      <c r="C30" s="187" t="s">
        <v>227</v>
      </c>
      <c r="D30" s="138">
        <f t="shared" ref="D30:D31" si="6">E30</f>
        <v>0</v>
      </c>
      <c r="E30" s="139">
        <v>0</v>
      </c>
      <c r="J30" s="143">
        <f>K30</f>
        <v>0</v>
      </c>
      <c r="K30" s="56">
        <f>E30*(1-0.015)</f>
        <v>0</v>
      </c>
      <c r="P30" s="143">
        <f>Q30</f>
        <v>0</v>
      </c>
      <c r="Q30" s="56">
        <f>K30*(1-0.015)</f>
        <v>0</v>
      </c>
      <c r="V30" s="143">
        <f>W30</f>
        <v>0</v>
      </c>
      <c r="W30" s="56">
        <f>Q30*(1-0.015)</f>
        <v>0</v>
      </c>
      <c r="AB30" s="143">
        <f>AC30</f>
        <v>0</v>
      </c>
      <c r="AC30" s="56">
        <f>W30*(1-0.015)</f>
        <v>0</v>
      </c>
    </row>
    <row r="31" spans="2:29" ht="38.25">
      <c r="B31" s="186"/>
      <c r="C31" s="188" t="s">
        <v>174</v>
      </c>
      <c r="D31" s="138">
        <f t="shared" si="6"/>
        <v>0</v>
      </c>
      <c r="E31" s="139">
        <v>0</v>
      </c>
      <c r="J31" s="138">
        <f>K31</f>
        <v>0</v>
      </c>
      <c r="K31" s="56">
        <f>E31*(1+0.015)</f>
        <v>0</v>
      </c>
      <c r="P31" s="138">
        <f>Q31</f>
        <v>0</v>
      </c>
      <c r="Q31" s="56">
        <f>K31*(1+0.015)</f>
        <v>0</v>
      </c>
      <c r="V31" s="138">
        <f>W31</f>
        <v>0</v>
      </c>
      <c r="W31" s="56">
        <f>Q31*(1+0.015)</f>
        <v>0</v>
      </c>
      <c r="AB31" s="138">
        <f>AC31</f>
        <v>0</v>
      </c>
      <c r="AC31" s="56">
        <f>W31*(1+0.015)</f>
        <v>0</v>
      </c>
    </row>
    <row r="35" spans="2:32" ht="30" customHeight="1">
      <c r="B35" s="291" t="s">
        <v>233</v>
      </c>
      <c r="C35" s="291"/>
      <c r="D35" s="292" t="s">
        <v>90</v>
      </c>
      <c r="E35" s="293"/>
      <c r="F35" s="293"/>
      <c r="G35" s="293"/>
      <c r="H35" s="294"/>
      <c r="J35" s="292" t="s">
        <v>91</v>
      </c>
      <c r="K35" s="293"/>
      <c r="L35" s="293"/>
      <c r="M35" s="293"/>
      <c r="N35" s="294"/>
      <c r="P35" s="292" t="s">
        <v>113</v>
      </c>
      <c r="Q35" s="293"/>
      <c r="R35" s="293"/>
      <c r="S35" s="293"/>
      <c r="T35" s="294"/>
      <c r="V35" s="292" t="s">
        <v>114</v>
      </c>
      <c r="W35" s="293"/>
      <c r="X35" s="293"/>
      <c r="Y35" s="293"/>
      <c r="Z35" s="294"/>
      <c r="AB35" s="292" t="s">
        <v>115</v>
      </c>
      <c r="AC35" s="293"/>
      <c r="AD35" s="293"/>
      <c r="AE35" s="293"/>
      <c r="AF35" s="294"/>
    </row>
    <row r="36" spans="2:32">
      <c r="B36" s="288" t="s">
        <v>35</v>
      </c>
      <c r="C36" s="288"/>
      <c r="D36" s="295"/>
      <c r="E36" s="296"/>
      <c r="F36" s="296"/>
      <c r="G36" s="296"/>
      <c r="H36" s="297"/>
      <c r="J36" s="295"/>
      <c r="K36" s="296"/>
      <c r="L36" s="296"/>
      <c r="M36" s="296"/>
      <c r="N36" s="297"/>
      <c r="P36" s="295"/>
      <c r="Q36" s="296"/>
      <c r="R36" s="296"/>
      <c r="S36" s="296"/>
      <c r="T36" s="297"/>
      <c r="V36" s="295"/>
      <c r="W36" s="296"/>
      <c r="X36" s="296"/>
      <c r="Y36" s="296"/>
      <c r="Z36" s="297"/>
      <c r="AB36" s="295"/>
      <c r="AC36" s="296"/>
      <c r="AD36" s="296"/>
      <c r="AE36" s="296"/>
      <c r="AF36" s="297"/>
    </row>
    <row r="37" spans="2:32">
      <c r="B37" s="285" t="s">
        <v>54</v>
      </c>
      <c r="C37" s="289" t="s">
        <v>92</v>
      </c>
      <c r="D37" s="285" t="s">
        <v>25</v>
      </c>
      <c r="E37" s="285"/>
      <c r="F37" s="285" t="s">
        <v>93</v>
      </c>
      <c r="G37" s="285" t="s">
        <v>94</v>
      </c>
      <c r="H37" s="285" t="s">
        <v>95</v>
      </c>
      <c r="J37" s="285" t="s">
        <v>25</v>
      </c>
      <c r="K37" s="285"/>
      <c r="L37" s="285" t="s">
        <v>93</v>
      </c>
      <c r="M37" s="285" t="s">
        <v>94</v>
      </c>
      <c r="N37" s="285" t="s">
        <v>95</v>
      </c>
      <c r="P37" s="285" t="s">
        <v>25</v>
      </c>
      <c r="Q37" s="285"/>
      <c r="R37" s="285" t="s">
        <v>93</v>
      </c>
      <c r="S37" s="285" t="s">
        <v>94</v>
      </c>
      <c r="T37" s="285" t="s">
        <v>95</v>
      </c>
      <c r="V37" s="285" t="s">
        <v>25</v>
      </c>
      <c r="W37" s="285"/>
      <c r="X37" s="285" t="s">
        <v>93</v>
      </c>
      <c r="Y37" s="285" t="s">
        <v>94</v>
      </c>
      <c r="Z37" s="285" t="s">
        <v>95</v>
      </c>
      <c r="AB37" s="285" t="s">
        <v>25</v>
      </c>
      <c r="AC37" s="285"/>
      <c r="AD37" s="285" t="s">
        <v>93</v>
      </c>
      <c r="AE37" s="285" t="s">
        <v>94</v>
      </c>
      <c r="AF37" s="285" t="s">
        <v>95</v>
      </c>
    </row>
    <row r="38" spans="2:32" ht="22.5">
      <c r="B38" s="285"/>
      <c r="C38" s="290"/>
      <c r="D38" s="144" t="s">
        <v>96</v>
      </c>
      <c r="E38" s="144" t="s">
        <v>97</v>
      </c>
      <c r="F38" s="285"/>
      <c r="G38" s="285"/>
      <c r="H38" s="285"/>
      <c r="J38" s="144" t="s">
        <v>96</v>
      </c>
      <c r="K38" s="144" t="s">
        <v>97</v>
      </c>
      <c r="L38" s="285"/>
      <c r="M38" s="285"/>
      <c r="N38" s="285"/>
      <c r="P38" s="144" t="s">
        <v>96</v>
      </c>
      <c r="Q38" s="144" t="s">
        <v>97</v>
      </c>
      <c r="R38" s="285"/>
      <c r="S38" s="285"/>
      <c r="T38" s="285"/>
      <c r="V38" s="144" t="s">
        <v>96</v>
      </c>
      <c r="W38" s="144" t="s">
        <v>97</v>
      </c>
      <c r="X38" s="285"/>
      <c r="Y38" s="285"/>
      <c r="Z38" s="285"/>
      <c r="AB38" s="144" t="s">
        <v>96</v>
      </c>
      <c r="AC38" s="144" t="s">
        <v>97</v>
      </c>
      <c r="AD38" s="285"/>
      <c r="AE38" s="285"/>
      <c r="AF38" s="285"/>
    </row>
    <row r="39" spans="2:32">
      <c r="B39" s="131" t="s">
        <v>3</v>
      </c>
      <c r="C39" s="131" t="s">
        <v>4</v>
      </c>
      <c r="D39" s="131" t="s">
        <v>5</v>
      </c>
      <c r="E39" s="131" t="s">
        <v>6</v>
      </c>
      <c r="F39" s="131" t="s">
        <v>7</v>
      </c>
      <c r="G39" s="131" t="s">
        <v>8</v>
      </c>
      <c r="H39" s="131" t="s">
        <v>9</v>
      </c>
      <c r="J39" s="131" t="s">
        <v>5</v>
      </c>
      <c r="K39" s="131" t="s">
        <v>6</v>
      </c>
      <c r="L39" s="131" t="s">
        <v>7</v>
      </c>
      <c r="M39" s="131" t="s">
        <v>8</v>
      </c>
      <c r="N39" s="131" t="s">
        <v>9</v>
      </c>
      <c r="P39" s="131" t="s">
        <v>5</v>
      </c>
      <c r="Q39" s="131" t="s">
        <v>6</v>
      </c>
      <c r="R39" s="131" t="s">
        <v>7</v>
      </c>
      <c r="S39" s="131" t="s">
        <v>8</v>
      </c>
      <c r="T39" s="131" t="s">
        <v>9</v>
      </c>
      <c r="V39" s="131" t="s">
        <v>5</v>
      </c>
      <c r="W39" s="131" t="s">
        <v>6</v>
      </c>
      <c r="X39" s="131" t="s">
        <v>7</v>
      </c>
      <c r="Y39" s="131" t="s">
        <v>8</v>
      </c>
      <c r="Z39" s="131" t="s">
        <v>9</v>
      </c>
      <c r="AB39" s="131" t="s">
        <v>5</v>
      </c>
      <c r="AC39" s="131" t="s">
        <v>6</v>
      </c>
      <c r="AD39" s="131" t="s">
        <v>7</v>
      </c>
      <c r="AE39" s="131" t="s">
        <v>8</v>
      </c>
      <c r="AF39" s="131" t="s">
        <v>9</v>
      </c>
    </row>
    <row r="40" spans="2:32" ht="25.5">
      <c r="B40" s="133" t="s">
        <v>3</v>
      </c>
      <c r="C40" s="135" t="s">
        <v>156</v>
      </c>
      <c r="D40" s="143">
        <f>IF(D8=0,0,1)</f>
        <v>1</v>
      </c>
      <c r="E40" s="143">
        <f>IF(E8=0,0,1)</f>
        <v>1</v>
      </c>
      <c r="F40" s="143">
        <f>IF(E40&gt;0,D40/E40*100,IF(D40=0,100,120))</f>
        <v>100</v>
      </c>
      <c r="G40" s="136" t="s">
        <v>101</v>
      </c>
      <c r="H40" s="143">
        <f>IF(F40&lt;80,3,IF(F40&gt;=80,IF(F40&lt;=120,2,1)))</f>
        <v>2</v>
      </c>
      <c r="J40" s="143">
        <f>IF(J8=0,0,1)</f>
        <v>1</v>
      </c>
      <c r="K40" s="143">
        <f>IF(K8=0,0,1)</f>
        <v>1</v>
      </c>
      <c r="L40" s="143">
        <f>IF(K40&gt;0,J40/K40*100,IF(J40=0,100,120))</f>
        <v>100</v>
      </c>
      <c r="M40" s="136" t="s">
        <v>101</v>
      </c>
      <c r="N40" s="143">
        <f>IF(L40&lt;80,3,IF(L40&gt;=80,IF(L40&lt;=120,2,1)))</f>
        <v>2</v>
      </c>
      <c r="P40" s="143">
        <f>IF(P8=0,0,1)</f>
        <v>1</v>
      </c>
      <c r="Q40" s="143">
        <f>IF(Q8=0,0,1)</f>
        <v>1</v>
      </c>
      <c r="R40" s="143">
        <f>IF(Q40&gt;0,P40/Q40*100,IF(P40=0,100,120))</f>
        <v>100</v>
      </c>
      <c r="S40" s="136" t="s">
        <v>101</v>
      </c>
      <c r="T40" s="143">
        <f>IF(R40&lt;80,3,IF(R40&gt;=80,IF(R40&lt;=120,2,1)))</f>
        <v>2</v>
      </c>
      <c r="V40" s="143">
        <f>IF(V8=0,0,1)</f>
        <v>1</v>
      </c>
      <c r="W40" s="143">
        <f>IF(W8=0,0,1)</f>
        <v>1</v>
      </c>
      <c r="X40" s="143">
        <f>IF(W40&gt;0,V40/W40*100,IF(V40=0,100,120))</f>
        <v>100</v>
      </c>
      <c r="Y40" s="136" t="s">
        <v>101</v>
      </c>
      <c r="Z40" s="143">
        <f>IF(X40&lt;80,3,IF(X40&gt;=80,IF(X40&lt;=120,2,1)))</f>
        <v>2</v>
      </c>
      <c r="AB40" s="143">
        <f>IF(AB8=0,0,1)</f>
        <v>1</v>
      </c>
      <c r="AC40" s="143">
        <f>IF(AC8=0,0,1)</f>
        <v>1</v>
      </c>
      <c r="AD40" s="143">
        <f>IF(AC40&gt;0,AB40/AC40*100,IF(AB40=0,100,120))</f>
        <v>100</v>
      </c>
      <c r="AE40" s="136" t="s">
        <v>101</v>
      </c>
      <c r="AF40" s="143">
        <f>IF(AD40&lt;80,3,IF(AD40&gt;=80,IF(AD40&lt;=120,2,1)))</f>
        <v>2</v>
      </c>
    </row>
    <row r="41" spans="2:32">
      <c r="B41" s="133" t="s">
        <v>4</v>
      </c>
      <c r="C41" s="135" t="s">
        <v>157</v>
      </c>
      <c r="D41" s="145"/>
      <c r="E41" s="145"/>
      <c r="F41" s="145"/>
      <c r="G41" s="145"/>
      <c r="H41" s="143">
        <f>(H43+H44+H45+H46+H47+H48)/6</f>
        <v>2</v>
      </c>
      <c r="J41" s="145"/>
      <c r="K41" s="145"/>
      <c r="L41" s="145"/>
      <c r="M41" s="145"/>
      <c r="N41" s="143">
        <f>(N43+N44+N45+N46+N47+N48)/6</f>
        <v>2</v>
      </c>
      <c r="P41" s="145"/>
      <c r="Q41" s="145"/>
      <c r="R41" s="145"/>
      <c r="S41" s="145"/>
      <c r="T41" s="143">
        <f>(T43+T44+T45+T46+T47+T48)/6</f>
        <v>2</v>
      </c>
      <c r="V41" s="145"/>
      <c r="W41" s="145"/>
      <c r="X41" s="145"/>
      <c r="Y41" s="145"/>
      <c r="Z41" s="143">
        <f>(Z43+Z44+Z45+Z46+Z47+Z48)/6</f>
        <v>2</v>
      </c>
      <c r="AB41" s="145"/>
      <c r="AC41" s="145"/>
      <c r="AD41" s="145"/>
      <c r="AE41" s="145"/>
      <c r="AF41" s="143">
        <f>(AF43+AF44+AF45+AF46+AF47+AF48)/6</f>
        <v>2</v>
      </c>
    </row>
    <row r="42" spans="2:32" hidden="1">
      <c r="B42" s="133"/>
      <c r="C42" s="135" t="s">
        <v>106</v>
      </c>
      <c r="D42" s="145"/>
      <c r="E42" s="145"/>
      <c r="F42" s="145"/>
      <c r="G42" s="145"/>
      <c r="H42" s="145"/>
      <c r="J42" s="145"/>
      <c r="K42" s="145"/>
      <c r="L42" s="145"/>
      <c r="M42" s="145"/>
      <c r="N42" s="145"/>
      <c r="P42" s="145"/>
      <c r="Q42" s="145"/>
      <c r="R42" s="145"/>
      <c r="S42" s="145"/>
      <c r="T42" s="145"/>
      <c r="V42" s="145"/>
      <c r="W42" s="145"/>
      <c r="X42" s="145"/>
      <c r="Y42" s="145"/>
      <c r="Z42" s="145"/>
      <c r="AB42" s="145"/>
      <c r="AC42" s="145"/>
      <c r="AD42" s="145"/>
      <c r="AE42" s="145"/>
      <c r="AF42" s="145"/>
    </row>
    <row r="43" spans="2:32" ht="38.25" hidden="1">
      <c r="B43" s="133" t="s">
        <v>73</v>
      </c>
      <c r="C43" s="146" t="s">
        <v>175</v>
      </c>
      <c r="D43" s="143">
        <f>IF(D12=0,0,D11/D12*100)</f>
        <v>0</v>
      </c>
      <c r="E43" s="143">
        <f>IF(E12=0,0,E11/E12*100)</f>
        <v>0</v>
      </c>
      <c r="F43" s="143">
        <f t="shared" ref="F43:F48" si="7">IF(E43&gt;0,D43/E43*100,IF(D43=0,100,120))</f>
        <v>100</v>
      </c>
      <c r="G43" s="136" t="s">
        <v>107</v>
      </c>
      <c r="H43" s="143">
        <f>IF(F43&lt;80,1,IF(F43&gt;=80,IF(F43&lt;=120,2,3)))</f>
        <v>2</v>
      </c>
      <c r="J43" s="143">
        <f>IF(J12=0,0,J11/J12*100)</f>
        <v>0</v>
      </c>
      <c r="K43" s="143">
        <f>IF(K12=0,0,K11/K12*100)</f>
        <v>0</v>
      </c>
      <c r="L43" s="143">
        <f t="shared" ref="L43:L48" si="8">IF(K43&gt;0,J43/K43*100,IF(J43=0,100,120))</f>
        <v>100</v>
      </c>
      <c r="M43" s="136" t="s">
        <v>107</v>
      </c>
      <c r="N43" s="143">
        <f>IF(L43&lt;80,1,IF(L43&gt;=80,IF(L43&lt;=120,2,3)))</f>
        <v>2</v>
      </c>
      <c r="P43" s="143">
        <f>IF(P12=0,0,P11/P12*100)</f>
        <v>0</v>
      </c>
      <c r="Q43" s="143">
        <f>IF(Q12=0,0,Q11/Q12*100)</f>
        <v>0</v>
      </c>
      <c r="R43" s="143">
        <f t="shared" ref="R43:R48" si="9">IF(Q43&gt;0,P43/Q43*100,IF(P43=0,100,120))</f>
        <v>100</v>
      </c>
      <c r="S43" s="136" t="s">
        <v>107</v>
      </c>
      <c r="T43" s="143">
        <f>IF(R43&lt;80,1,IF(R43&gt;=80,IF(R43&lt;=120,2,3)))</f>
        <v>2</v>
      </c>
      <c r="V43" s="143">
        <f>IF(V12=0,0,V11/V12*100)</f>
        <v>0</v>
      </c>
      <c r="W43" s="143">
        <f>IF(W12=0,0,W11/W12*100)</f>
        <v>0</v>
      </c>
      <c r="X43" s="143">
        <f t="shared" ref="X43:X48" si="10">IF(W43&gt;0,V43/W43*100,IF(V43=0,100,120))</f>
        <v>100</v>
      </c>
      <c r="Y43" s="136" t="s">
        <v>107</v>
      </c>
      <c r="Z43" s="143">
        <f>IF(X43&lt;80,1,IF(X43&gt;=80,IF(X43&lt;=120,2,3)))</f>
        <v>2</v>
      </c>
      <c r="AB43" s="143">
        <f>IF(AB12=0,0,AB11/AB12*100)</f>
        <v>0</v>
      </c>
      <c r="AC43" s="143">
        <f>IF(AC12=0,0,AC11/AC12*100)</f>
        <v>0</v>
      </c>
      <c r="AD43" s="143">
        <f t="shared" ref="AD43:AD48" si="11">IF(AC43&gt;0,AB43/AC43*100,IF(AB43=0,100,120))</f>
        <v>100</v>
      </c>
      <c r="AE43" s="136" t="s">
        <v>107</v>
      </c>
      <c r="AF43" s="143">
        <f>IF(AD43&lt;80,1,IF(AD43&gt;=80,IF(AD43&lt;=120,2,3)))</f>
        <v>2</v>
      </c>
    </row>
    <row r="44" spans="2:32" ht="38.25" hidden="1">
      <c r="B44" s="133" t="s">
        <v>75</v>
      </c>
      <c r="C44" s="146" t="s">
        <v>176</v>
      </c>
      <c r="D44" s="143">
        <f>IF(D12=0,0,D13/D12*100)</f>
        <v>0</v>
      </c>
      <c r="E44" s="143">
        <f>IF(E12=0,0,E13/E12*100)</f>
        <v>0</v>
      </c>
      <c r="F44" s="143">
        <f t="shared" ref="F44" si="12">IF(E44&gt;0,D44/E44*100,IF(D44=0,100,120))</f>
        <v>100</v>
      </c>
      <c r="G44" s="136" t="s">
        <v>101</v>
      </c>
      <c r="H44" s="143">
        <f>IF(F44&lt;80,3,IF(F44&gt;=80,IF(F44&lt;=120,2,1)))</f>
        <v>2</v>
      </c>
      <c r="J44" s="143">
        <f>IF(J12=0,0,J13/J12*100)</f>
        <v>0</v>
      </c>
      <c r="K44" s="143">
        <f>IF(K12=0,0,K13/K12*100)</f>
        <v>0</v>
      </c>
      <c r="L44" s="143">
        <f t="shared" si="8"/>
        <v>100</v>
      </c>
      <c r="M44" s="136" t="s">
        <v>101</v>
      </c>
      <c r="N44" s="143">
        <f>IF(L44&lt;80,3,IF(L44&gt;=80,IF(L44&lt;=120,2,1)))</f>
        <v>2</v>
      </c>
      <c r="P44" s="143">
        <f>IF(P12=0,0,P13/P12*100)</f>
        <v>0</v>
      </c>
      <c r="Q44" s="143">
        <f>IF(Q12=0,0,Q13/Q12*100)</f>
        <v>0</v>
      </c>
      <c r="R44" s="143">
        <f t="shared" si="9"/>
        <v>100</v>
      </c>
      <c r="S44" s="136" t="s">
        <v>101</v>
      </c>
      <c r="T44" s="143">
        <f>IF(R44&lt;80,3,IF(R44&gt;=80,IF(R44&lt;=120,2,1)))</f>
        <v>2</v>
      </c>
      <c r="V44" s="143">
        <f>IF(V12=0,0,V13/V12*100)</f>
        <v>0</v>
      </c>
      <c r="W44" s="143">
        <f>IF(W12=0,0,W13/W12*100)</f>
        <v>0</v>
      </c>
      <c r="X44" s="143">
        <f t="shared" si="10"/>
        <v>100</v>
      </c>
      <c r="Y44" s="136" t="s">
        <v>101</v>
      </c>
      <c r="Z44" s="143">
        <f>IF(X44&lt;80,3,IF(X44&gt;=80,IF(X44&lt;=120,2,1)))</f>
        <v>2</v>
      </c>
      <c r="AB44" s="143">
        <f>IF(AB12=0,0,AB13/AB12*100)</f>
        <v>0</v>
      </c>
      <c r="AC44" s="143">
        <f>IF(AC12=0,0,AC13/AC12*100)</f>
        <v>0</v>
      </c>
      <c r="AD44" s="143">
        <f t="shared" si="11"/>
        <v>100</v>
      </c>
      <c r="AE44" s="136" t="s">
        <v>101</v>
      </c>
      <c r="AF44" s="143">
        <f>IF(AD44&lt;80,3,IF(AD44&gt;=80,IF(AD44&lt;=120,2,1)))</f>
        <v>2</v>
      </c>
    </row>
    <row r="45" spans="2:32" ht="51" hidden="1">
      <c r="B45" s="133" t="s">
        <v>77</v>
      </c>
      <c r="C45" s="146" t="s">
        <v>177</v>
      </c>
      <c r="D45" s="143">
        <f>IF(D12=0,0,D14/D12*100)</f>
        <v>0</v>
      </c>
      <c r="E45" s="143">
        <f>IF(E12=0,0,E14/E12*100)</f>
        <v>0</v>
      </c>
      <c r="F45" s="143">
        <f t="shared" ref="F45" si="13">IF(E45&gt;0,D45/E45*100,IF(D45=0,100,120))</f>
        <v>100</v>
      </c>
      <c r="G45" s="136" t="s">
        <v>107</v>
      </c>
      <c r="H45" s="143">
        <f>IF(F45&lt;80,1,IF(F45&gt;=80,IF(F45&lt;=120,2,3)))</f>
        <v>2</v>
      </c>
      <c r="J45" s="143">
        <f>IF(J12=0,0,J14/J12*100)</f>
        <v>0</v>
      </c>
      <c r="K45" s="143">
        <f>IF(K12=0,0,K14/K12*100)</f>
        <v>0</v>
      </c>
      <c r="L45" s="143">
        <f t="shared" si="8"/>
        <v>100</v>
      </c>
      <c r="M45" s="136" t="s">
        <v>107</v>
      </c>
      <c r="N45" s="143">
        <f>IF(L45&lt;80,1,IF(L45&gt;=80,IF(L45&lt;=120,2,3)))</f>
        <v>2</v>
      </c>
      <c r="P45" s="143">
        <f>IF(P13=0,0,P14/P13*100)</f>
        <v>0</v>
      </c>
      <c r="Q45" s="143">
        <f>IF(Q13=0,0,Q14/Q13*100)</f>
        <v>0</v>
      </c>
      <c r="R45" s="143">
        <f t="shared" si="9"/>
        <v>100</v>
      </c>
      <c r="S45" s="136" t="s">
        <v>107</v>
      </c>
      <c r="T45" s="143">
        <f>IF(R45&lt;80,1,IF(R45&gt;=80,IF(R45&lt;=120,2,3)))</f>
        <v>2</v>
      </c>
      <c r="V45" s="143">
        <f>IF(V13=0,0,V14/V13*100)</f>
        <v>0</v>
      </c>
      <c r="W45" s="143">
        <f>IF(W13=0,0,W14/W13*100)</f>
        <v>0</v>
      </c>
      <c r="X45" s="143">
        <f t="shared" si="10"/>
        <v>100</v>
      </c>
      <c r="Y45" s="136" t="s">
        <v>107</v>
      </c>
      <c r="Z45" s="143">
        <f>IF(X45&lt;80,1,IF(X45&gt;=80,IF(X45&lt;=120,2,3)))</f>
        <v>2</v>
      </c>
      <c r="AB45" s="143">
        <f>IF(AB13=0,0,AB14/AB13*100)</f>
        <v>0</v>
      </c>
      <c r="AC45" s="143">
        <f>IF(AC13=0,0,AC14/AC13*100)</f>
        <v>0</v>
      </c>
      <c r="AD45" s="143">
        <f t="shared" si="11"/>
        <v>100</v>
      </c>
      <c r="AE45" s="136" t="s">
        <v>107</v>
      </c>
      <c r="AF45" s="143">
        <f>IF(AD45&lt;80,1,IF(AD45&gt;=80,IF(AD45&lt;=120,2,3)))</f>
        <v>2</v>
      </c>
    </row>
    <row r="46" spans="2:32" ht="51" hidden="1">
      <c r="B46" s="133" t="s">
        <v>158</v>
      </c>
      <c r="C46" s="146" t="s">
        <v>178</v>
      </c>
      <c r="D46" s="143">
        <f>IF(D12=0,0,D15/D12*100)</f>
        <v>0</v>
      </c>
      <c r="E46" s="143">
        <f>IF(E12=0,0,E15/E12*100)</f>
        <v>0</v>
      </c>
      <c r="F46" s="143">
        <f t="shared" si="7"/>
        <v>100</v>
      </c>
      <c r="G46" s="136" t="s">
        <v>107</v>
      </c>
      <c r="H46" s="143">
        <f>IF(F46&lt;80,1,IF(F46&gt;=80,IF(F46&lt;=120,2,3)))</f>
        <v>2</v>
      </c>
      <c r="J46" s="143">
        <f>IF(J12=0,0,J15/J12*100)</f>
        <v>0</v>
      </c>
      <c r="K46" s="143">
        <f>IF(K12=0,0,K15/K12*100)</f>
        <v>0</v>
      </c>
      <c r="L46" s="143">
        <f t="shared" si="8"/>
        <v>100</v>
      </c>
      <c r="M46" s="136" t="s">
        <v>107</v>
      </c>
      <c r="N46" s="143">
        <f>IF(L46&lt;80,1,IF(L46&gt;=80,IF(L46&lt;=120,2,3)))</f>
        <v>2</v>
      </c>
      <c r="P46" s="143">
        <f>IF(P12=0,0,P15/P12*100)</f>
        <v>0</v>
      </c>
      <c r="Q46" s="143">
        <f>IF(Q12=0,0,Q15/Q12*100)</f>
        <v>0</v>
      </c>
      <c r="R46" s="143">
        <f t="shared" si="9"/>
        <v>100</v>
      </c>
      <c r="S46" s="136" t="s">
        <v>107</v>
      </c>
      <c r="T46" s="143">
        <f>IF(R46&lt;80,1,IF(R46&gt;=80,IF(R46&lt;=120,2,3)))</f>
        <v>2</v>
      </c>
      <c r="V46" s="143">
        <f>IF(V12=0,0,V15/V12*100)</f>
        <v>0</v>
      </c>
      <c r="W46" s="143">
        <f>IF(W12=0,0,W15/W12*100)</f>
        <v>0</v>
      </c>
      <c r="X46" s="143">
        <f t="shared" si="10"/>
        <v>100</v>
      </c>
      <c r="Y46" s="136" t="s">
        <v>107</v>
      </c>
      <c r="Z46" s="143">
        <f>IF(X46&lt;80,1,IF(X46&gt;=80,IF(X46&lt;=120,2,3)))</f>
        <v>2</v>
      </c>
      <c r="AB46" s="143">
        <f>IF(AB12=0,0,AB15/AB12*100)</f>
        <v>0</v>
      </c>
      <c r="AC46" s="143">
        <f>IF(AC12=0,0,AC15/AC12*100)</f>
        <v>0</v>
      </c>
      <c r="AD46" s="143">
        <f t="shared" si="11"/>
        <v>100</v>
      </c>
      <c r="AE46" s="136" t="s">
        <v>107</v>
      </c>
      <c r="AF46" s="143">
        <f>IF(AD46&lt;80,1,IF(AD46&gt;=80,IF(AD46&lt;=120,2,3)))</f>
        <v>2</v>
      </c>
    </row>
    <row r="47" spans="2:32" ht="38.25" hidden="1">
      <c r="B47" s="133" t="s">
        <v>159</v>
      </c>
      <c r="C47" s="146" t="s">
        <v>179</v>
      </c>
      <c r="D47" s="143">
        <f>IF(D12=0,0,D16/D12*100)</f>
        <v>0</v>
      </c>
      <c r="E47" s="143">
        <f>IF(E12=0,0,E16/E12*100)</f>
        <v>0</v>
      </c>
      <c r="F47" s="143">
        <f t="shared" si="7"/>
        <v>100</v>
      </c>
      <c r="G47" s="136" t="s">
        <v>101</v>
      </c>
      <c r="H47" s="143">
        <f>IF(F47&lt;80,3,IF(F47&gt;=80,IF(F47&lt;=120,2,1)))</f>
        <v>2</v>
      </c>
      <c r="J47" s="143">
        <f>IF(J12=0,0,J16/J12*100)</f>
        <v>0</v>
      </c>
      <c r="K47" s="143">
        <f>IF(K12=0,0,K16/K12*100)</f>
        <v>0</v>
      </c>
      <c r="L47" s="143">
        <f t="shared" si="8"/>
        <v>100</v>
      </c>
      <c r="M47" s="136" t="s">
        <v>101</v>
      </c>
      <c r="N47" s="143">
        <f>IF(L47&lt;80,3,IF(L47&gt;=80,IF(L47&lt;=120,2,1)))</f>
        <v>2</v>
      </c>
      <c r="P47" s="143">
        <f>IF(P12=0,0,P16/P12*100)</f>
        <v>0</v>
      </c>
      <c r="Q47" s="143">
        <f>IF(Q12=0,0,Q16/Q12*100)</f>
        <v>0</v>
      </c>
      <c r="R47" s="143">
        <f t="shared" si="9"/>
        <v>100</v>
      </c>
      <c r="S47" s="136" t="s">
        <v>101</v>
      </c>
      <c r="T47" s="143">
        <f>IF(R47&lt;80,3,IF(R47&gt;=80,IF(R47&lt;=120,2,1)))</f>
        <v>2</v>
      </c>
      <c r="V47" s="143">
        <f>IF(V12=0,0,V16/V12*100)</f>
        <v>0</v>
      </c>
      <c r="W47" s="143">
        <f>IF(W12=0,0,W16/W12*100)</f>
        <v>0</v>
      </c>
      <c r="X47" s="143">
        <f t="shared" si="10"/>
        <v>100</v>
      </c>
      <c r="Y47" s="136" t="s">
        <v>101</v>
      </c>
      <c r="Z47" s="143">
        <f>IF(X47&lt;80,3,IF(X47&gt;=80,IF(X47&lt;=120,2,1)))</f>
        <v>2</v>
      </c>
      <c r="AB47" s="143">
        <f>IF(AB12=0,0,AB16/AB12*100)</f>
        <v>0</v>
      </c>
      <c r="AC47" s="143">
        <f>IF(AC12=0,0,AC16/AC12*100)</f>
        <v>0</v>
      </c>
      <c r="AD47" s="143">
        <f t="shared" si="11"/>
        <v>100</v>
      </c>
      <c r="AE47" s="136" t="s">
        <v>101</v>
      </c>
      <c r="AF47" s="143">
        <f>IF(AD47&lt;80,3,IF(AD47&gt;=80,IF(AD47&lt;=120,2,1)))</f>
        <v>2</v>
      </c>
    </row>
    <row r="48" spans="2:32" ht="25.5" hidden="1">
      <c r="B48" s="133" t="s">
        <v>160</v>
      </c>
      <c r="C48" s="146" t="s">
        <v>161</v>
      </c>
      <c r="D48" s="143">
        <f>D17</f>
        <v>0</v>
      </c>
      <c r="E48" s="143">
        <f>E17</f>
        <v>0</v>
      </c>
      <c r="F48" s="143">
        <f t="shared" si="7"/>
        <v>100</v>
      </c>
      <c r="G48" s="136" t="s">
        <v>101</v>
      </c>
      <c r="H48" s="143">
        <f>IF(F48&lt;80,3,IF(F48&gt;=80,IF(F48&lt;=120,2,1)))</f>
        <v>2</v>
      </c>
      <c r="J48" s="143">
        <f>J17</f>
        <v>0</v>
      </c>
      <c r="K48" s="143">
        <f>K17</f>
        <v>0</v>
      </c>
      <c r="L48" s="143">
        <f t="shared" si="8"/>
        <v>100</v>
      </c>
      <c r="M48" s="136" t="s">
        <v>101</v>
      </c>
      <c r="N48" s="143">
        <f>IF(L48&lt;80,3,IF(L48&gt;=80,IF(L48&lt;=120,2,1)))</f>
        <v>2</v>
      </c>
      <c r="P48" s="143">
        <f>P17</f>
        <v>0</v>
      </c>
      <c r="Q48" s="143">
        <f>Q17</f>
        <v>0</v>
      </c>
      <c r="R48" s="143">
        <f t="shared" si="9"/>
        <v>100</v>
      </c>
      <c r="S48" s="136" t="s">
        <v>101</v>
      </c>
      <c r="T48" s="143">
        <f>IF(R48&lt;80,3,IF(R48&gt;=80,IF(R48&lt;=120,2,1)))</f>
        <v>2</v>
      </c>
      <c r="V48" s="143">
        <f>V17</f>
        <v>0</v>
      </c>
      <c r="W48" s="143">
        <f>W17</f>
        <v>0</v>
      </c>
      <c r="X48" s="143">
        <f t="shared" si="10"/>
        <v>100</v>
      </c>
      <c r="Y48" s="136" t="s">
        <v>101</v>
      </c>
      <c r="Z48" s="143">
        <f>IF(X48&lt;80,3,IF(X48&gt;=80,IF(X48&lt;=120,2,1)))</f>
        <v>2</v>
      </c>
      <c r="AB48" s="143">
        <f>AB17</f>
        <v>0</v>
      </c>
      <c r="AC48" s="143">
        <f>AC17</f>
        <v>0</v>
      </c>
      <c r="AD48" s="143">
        <f t="shared" si="11"/>
        <v>100</v>
      </c>
      <c r="AE48" s="136" t="s">
        <v>101</v>
      </c>
      <c r="AF48" s="143">
        <f>IF(AD48&lt;80,3,IF(AD48&gt;=80,IF(AD48&lt;=120,2,1)))</f>
        <v>2</v>
      </c>
    </row>
    <row r="49" spans="2:32">
      <c r="B49" s="133" t="s">
        <v>5</v>
      </c>
      <c r="C49" s="135" t="s">
        <v>162</v>
      </c>
      <c r="D49" s="136"/>
      <c r="E49" s="136"/>
      <c r="F49" s="136"/>
      <c r="G49" s="136"/>
      <c r="H49" s="143">
        <f>(H51+H52)/2</f>
        <v>2</v>
      </c>
      <c r="J49" s="136"/>
      <c r="K49" s="136"/>
      <c r="L49" s="136"/>
      <c r="M49" s="136"/>
      <c r="N49" s="143">
        <f>(N51+N52)/2</f>
        <v>2</v>
      </c>
      <c r="P49" s="136"/>
      <c r="Q49" s="136"/>
      <c r="R49" s="136"/>
      <c r="S49" s="136"/>
      <c r="T49" s="143">
        <f>(T51+T52)/2</f>
        <v>2</v>
      </c>
      <c r="V49" s="136"/>
      <c r="W49" s="136"/>
      <c r="X49" s="136"/>
      <c r="Y49" s="136"/>
      <c r="Z49" s="143">
        <f>(Z51+Z52)/2</f>
        <v>2</v>
      </c>
      <c r="AB49" s="136"/>
      <c r="AC49" s="136"/>
      <c r="AD49" s="136"/>
      <c r="AE49" s="136"/>
      <c r="AF49" s="143">
        <f>(AF51+AF52)/2</f>
        <v>2</v>
      </c>
    </row>
    <row r="50" spans="2:32" hidden="1">
      <c r="B50" s="133"/>
      <c r="C50" s="135" t="s">
        <v>106</v>
      </c>
      <c r="D50" s="145"/>
      <c r="E50" s="145"/>
      <c r="F50" s="145"/>
      <c r="G50" s="136"/>
      <c r="H50" s="145"/>
      <c r="J50" s="145"/>
      <c r="K50" s="145"/>
      <c r="L50" s="145"/>
      <c r="M50" s="136"/>
      <c r="N50" s="145"/>
      <c r="P50" s="145"/>
      <c r="Q50" s="145"/>
      <c r="R50" s="145"/>
      <c r="S50" s="136"/>
      <c r="T50" s="145"/>
      <c r="V50" s="145"/>
      <c r="W50" s="145"/>
      <c r="X50" s="145"/>
      <c r="Y50" s="136"/>
      <c r="Z50" s="145"/>
      <c r="AB50" s="145"/>
      <c r="AC50" s="145"/>
      <c r="AD50" s="145"/>
      <c r="AE50" s="136"/>
      <c r="AF50" s="145"/>
    </row>
    <row r="51" spans="2:32" ht="25.5" hidden="1">
      <c r="B51" s="133" t="s">
        <v>133</v>
      </c>
      <c r="C51" s="146" t="s">
        <v>163</v>
      </c>
      <c r="D51" s="143">
        <f>D20</f>
        <v>10</v>
      </c>
      <c r="E51" s="143">
        <f>E20</f>
        <v>10</v>
      </c>
      <c r="F51" s="143">
        <f>IF(E51&gt;0,D51/E51*100,IF(D51=0,100,120))</f>
        <v>100</v>
      </c>
      <c r="G51" s="136" t="s">
        <v>107</v>
      </c>
      <c r="H51" s="143">
        <f>IF(F51&lt;80,1,IF(F51&gt;=80,IF(F51&lt;=120,2,3)))</f>
        <v>2</v>
      </c>
      <c r="J51" s="143">
        <f>J20</f>
        <v>10.149999999999999</v>
      </c>
      <c r="K51" s="143">
        <f>K20</f>
        <v>10.149999999999999</v>
      </c>
      <c r="L51" s="143">
        <f>IF(K51&gt;0,J51/K51*100,IF(J51=0,100,120))</f>
        <v>100</v>
      </c>
      <c r="M51" s="136" t="s">
        <v>107</v>
      </c>
      <c r="N51" s="143">
        <f>IF(L51&lt;80,1,IF(L51&gt;=80,IF(L51&lt;=120,2,3)))</f>
        <v>2</v>
      </c>
      <c r="P51" s="143">
        <f>P20</f>
        <v>10.302249999999997</v>
      </c>
      <c r="Q51" s="143">
        <f>Q20</f>
        <v>10.302249999999997</v>
      </c>
      <c r="R51" s="143">
        <f>IF(Q51&gt;0,P51/Q51*100,IF(P51=0,100,120))</f>
        <v>100</v>
      </c>
      <c r="S51" s="136" t="s">
        <v>107</v>
      </c>
      <c r="T51" s="143">
        <f>IF(R51&lt;80,1,IF(R51&gt;=80,IF(R51&lt;=120,2,3)))</f>
        <v>2</v>
      </c>
      <c r="V51" s="143">
        <f>V20</f>
        <v>10.456783749999996</v>
      </c>
      <c r="W51" s="143">
        <f>W20</f>
        <v>10.456783749999996</v>
      </c>
      <c r="X51" s="143">
        <f>IF(W51&gt;0,V51/W51*100,IF(V51=0,100,120))</f>
        <v>100</v>
      </c>
      <c r="Y51" s="136" t="s">
        <v>107</v>
      </c>
      <c r="Z51" s="143">
        <f>IF(X51&lt;80,1,IF(X51&gt;=80,IF(X51&lt;=120,2,3)))</f>
        <v>2</v>
      </c>
      <c r="AB51" s="143">
        <f>AB20</f>
        <v>10.613635506249995</v>
      </c>
      <c r="AC51" s="143">
        <f>AC20</f>
        <v>10.613635506249995</v>
      </c>
      <c r="AD51" s="143">
        <f>IF(AC51&gt;0,AB51/AC51*100,IF(AB51=0,100,120))</f>
        <v>100</v>
      </c>
      <c r="AE51" s="136" t="s">
        <v>107</v>
      </c>
      <c r="AF51" s="143">
        <f>IF(AD51&lt;80,1,IF(AD51&gt;=80,IF(AD51&lt;=120,2,3)))</f>
        <v>2</v>
      </c>
    </row>
    <row r="52" spans="2:32" ht="25.5" hidden="1">
      <c r="B52" s="133" t="s">
        <v>135</v>
      </c>
      <c r="C52" s="146" t="s">
        <v>180</v>
      </c>
      <c r="D52" s="136"/>
      <c r="E52" s="136"/>
      <c r="F52" s="136"/>
      <c r="G52" s="136"/>
      <c r="H52" s="147">
        <f>(H53+H54+H55)/3</f>
        <v>2</v>
      </c>
      <c r="J52" s="136"/>
      <c r="K52" s="136"/>
      <c r="L52" s="136"/>
      <c r="M52" s="136"/>
      <c r="N52" s="147">
        <f>(N53+N54+N55)/3</f>
        <v>2</v>
      </c>
      <c r="P52" s="136"/>
      <c r="Q52" s="136"/>
      <c r="R52" s="136"/>
      <c r="S52" s="136"/>
      <c r="T52" s="147">
        <f>(T53+T54+T55)/3</f>
        <v>2</v>
      </c>
      <c r="V52" s="136"/>
      <c r="W52" s="136"/>
      <c r="X52" s="136"/>
      <c r="Y52" s="136"/>
      <c r="Z52" s="147">
        <f>(Z53+Z54+Z55)/3</f>
        <v>2</v>
      </c>
      <c r="AB52" s="136"/>
      <c r="AC52" s="136"/>
      <c r="AD52" s="136"/>
      <c r="AE52" s="136"/>
      <c r="AF52" s="147">
        <f>(AF53+AF54+AF55)/3</f>
        <v>2</v>
      </c>
    </row>
    <row r="53" spans="2:32" hidden="1">
      <c r="B53" s="133" t="s">
        <v>137</v>
      </c>
      <c r="C53" s="148" t="s">
        <v>181</v>
      </c>
      <c r="D53" s="143">
        <f t="shared" ref="D53:E55" si="14">D22</f>
        <v>0</v>
      </c>
      <c r="E53" s="143">
        <f t="shared" si="14"/>
        <v>0</v>
      </c>
      <c r="F53" s="143">
        <f>IF(E53&gt;0,D53/E53*100,IF(D53=0,100,120))</f>
        <v>100</v>
      </c>
      <c r="G53" s="136" t="s">
        <v>101</v>
      </c>
      <c r="H53" s="147">
        <f>IF(F53&lt;80,3,IF(F53&gt;=80,IF(F53&lt;=120,2,1)))</f>
        <v>2</v>
      </c>
      <c r="J53" s="143">
        <f t="shared" ref="J53:K53" si="15">J22</f>
        <v>0</v>
      </c>
      <c r="K53" s="143">
        <f t="shared" si="15"/>
        <v>0</v>
      </c>
      <c r="L53" s="143">
        <f>IF(K53&gt;0,J53/K53*100,IF(J53=0,100,120))</f>
        <v>100</v>
      </c>
      <c r="M53" s="136" t="s">
        <v>101</v>
      </c>
      <c r="N53" s="147">
        <f>IF(L53&lt;80,3,IF(L53&gt;=80,IF(L53&lt;=120,2,1)))</f>
        <v>2</v>
      </c>
      <c r="P53" s="143">
        <f t="shared" ref="P53:Q53" si="16">P22</f>
        <v>0</v>
      </c>
      <c r="Q53" s="143">
        <f t="shared" si="16"/>
        <v>0</v>
      </c>
      <c r="R53" s="143">
        <f>IF(Q53&gt;0,P53/Q53*100,IF(P53=0,100,120))</f>
        <v>100</v>
      </c>
      <c r="S53" s="136" t="s">
        <v>101</v>
      </c>
      <c r="T53" s="147">
        <f>IF(R53&lt;80,3,IF(R53&gt;=80,IF(R53&lt;=120,2,1)))</f>
        <v>2</v>
      </c>
      <c r="V53" s="143">
        <f t="shared" ref="V53:W53" si="17">V22</f>
        <v>0</v>
      </c>
      <c r="W53" s="143">
        <f t="shared" si="17"/>
        <v>0</v>
      </c>
      <c r="X53" s="143">
        <f>IF(W53&gt;0,V53/W53*100,IF(V53=0,100,120))</f>
        <v>100</v>
      </c>
      <c r="Y53" s="136" t="s">
        <v>101</v>
      </c>
      <c r="Z53" s="147">
        <f>IF(X53&lt;80,3,IF(X53&gt;=80,IF(X53&lt;=120,2,1)))</f>
        <v>2</v>
      </c>
      <c r="AB53" s="143">
        <f t="shared" ref="AB53:AC53" si="18">AB22</f>
        <v>0</v>
      </c>
      <c r="AC53" s="143">
        <f t="shared" si="18"/>
        <v>0</v>
      </c>
      <c r="AD53" s="143">
        <f>IF(AC53&gt;0,AB53/AC53*100,IF(AB53=0,100,120))</f>
        <v>100</v>
      </c>
      <c r="AE53" s="136" t="s">
        <v>101</v>
      </c>
      <c r="AF53" s="147">
        <f>IF(AD53&lt;80,3,IF(AD53&gt;=80,IF(AD53&lt;=120,2,1)))</f>
        <v>2</v>
      </c>
    </row>
    <row r="54" spans="2:32" hidden="1">
      <c r="B54" s="133" t="s">
        <v>166</v>
      </c>
      <c r="C54" s="148" t="s">
        <v>182</v>
      </c>
      <c r="D54" s="143">
        <f t="shared" si="14"/>
        <v>0</v>
      </c>
      <c r="E54" s="143">
        <f t="shared" si="14"/>
        <v>0</v>
      </c>
      <c r="F54" s="143">
        <f>IF(E54&gt;0,D54/E54*100,IF(D54=0,100,120))</f>
        <v>100</v>
      </c>
      <c r="G54" s="136" t="s">
        <v>101</v>
      </c>
      <c r="H54" s="147">
        <f>IF(F54&lt;80,3,IF(F54&gt;=80,IF(F54&lt;=120,2,1)))</f>
        <v>2</v>
      </c>
      <c r="J54" s="143">
        <f t="shared" ref="J54:K54" si="19">J23</f>
        <v>0</v>
      </c>
      <c r="K54" s="143">
        <f t="shared" si="19"/>
        <v>0</v>
      </c>
      <c r="L54" s="143">
        <f>IF(K54&gt;0,J54/K54*100,IF(J54=0,100,120))</f>
        <v>100</v>
      </c>
      <c r="M54" s="136" t="s">
        <v>101</v>
      </c>
      <c r="N54" s="147">
        <f>IF(L54&lt;80,3,IF(L54&gt;=80,IF(L54&lt;=120,2,1)))</f>
        <v>2</v>
      </c>
      <c r="P54" s="143">
        <f t="shared" ref="P54:Q54" si="20">P23</f>
        <v>0</v>
      </c>
      <c r="Q54" s="143">
        <f t="shared" si="20"/>
        <v>0</v>
      </c>
      <c r="R54" s="143">
        <f>IF(Q54&gt;0,P54/Q54*100,IF(P54=0,100,120))</f>
        <v>100</v>
      </c>
      <c r="S54" s="136" t="s">
        <v>101</v>
      </c>
      <c r="T54" s="147">
        <f>IF(R54&lt;80,3,IF(R54&gt;=80,IF(R54&lt;=120,2,1)))</f>
        <v>2</v>
      </c>
      <c r="V54" s="143">
        <f t="shared" ref="V54:W54" si="21">V23</f>
        <v>0</v>
      </c>
      <c r="W54" s="143">
        <f t="shared" si="21"/>
        <v>0</v>
      </c>
      <c r="X54" s="143">
        <f>IF(W54&gt;0,V54/W54*100,IF(V54=0,100,120))</f>
        <v>100</v>
      </c>
      <c r="Y54" s="136" t="s">
        <v>101</v>
      </c>
      <c r="Z54" s="147">
        <f>IF(X54&lt;80,3,IF(X54&gt;=80,IF(X54&lt;=120,2,1)))</f>
        <v>2</v>
      </c>
      <c r="AB54" s="143">
        <f t="shared" ref="AB54:AC54" si="22">AB23</f>
        <v>0</v>
      </c>
      <c r="AC54" s="143">
        <f t="shared" si="22"/>
        <v>0</v>
      </c>
      <c r="AD54" s="143">
        <f>IF(AC54&gt;0,AB54/AC54*100,IF(AB54=0,100,120))</f>
        <v>100</v>
      </c>
      <c r="AE54" s="136" t="s">
        <v>101</v>
      </c>
      <c r="AF54" s="147">
        <f>IF(AD54&lt;80,3,IF(AD54&gt;=80,IF(AD54&lt;=120,2,1)))</f>
        <v>2</v>
      </c>
    </row>
    <row r="55" spans="2:32" hidden="1">
      <c r="B55" s="133" t="s">
        <v>168</v>
      </c>
      <c r="C55" s="148" t="s">
        <v>183</v>
      </c>
      <c r="D55" s="143">
        <f t="shared" si="14"/>
        <v>0</v>
      </c>
      <c r="E55" s="143">
        <f t="shared" si="14"/>
        <v>0</v>
      </c>
      <c r="F55" s="143">
        <f>IF(E55&gt;0,D55/E55*100,IF(D55=0,100,120))</f>
        <v>100</v>
      </c>
      <c r="G55" s="136" t="s">
        <v>101</v>
      </c>
      <c r="H55" s="147">
        <f>IF(F55&lt;80,3,IF(F55&gt;=80,IF(F55&lt;=120,2,1)))</f>
        <v>2</v>
      </c>
      <c r="J55" s="143">
        <f t="shared" ref="J55:K55" si="23">J24</f>
        <v>0</v>
      </c>
      <c r="K55" s="143">
        <f t="shared" si="23"/>
        <v>0</v>
      </c>
      <c r="L55" s="143">
        <f>IF(K55&gt;0,J55/K55*100,IF(J55=0,100,120))</f>
        <v>100</v>
      </c>
      <c r="M55" s="136" t="s">
        <v>101</v>
      </c>
      <c r="N55" s="147">
        <f>IF(L55&lt;80,3,IF(L55&gt;=80,IF(L55&lt;=120,2,1)))</f>
        <v>2</v>
      </c>
      <c r="P55" s="143">
        <f t="shared" ref="P55:Q55" si="24">P24</f>
        <v>0</v>
      </c>
      <c r="Q55" s="143">
        <f t="shared" si="24"/>
        <v>0</v>
      </c>
      <c r="R55" s="143">
        <f>IF(Q55&gt;0,P55/Q55*100,IF(P55=0,100,120))</f>
        <v>100</v>
      </c>
      <c r="S55" s="136" t="s">
        <v>101</v>
      </c>
      <c r="T55" s="147">
        <f>IF(R55&lt;80,3,IF(R55&gt;=80,IF(R55&lt;=120,2,1)))</f>
        <v>2</v>
      </c>
      <c r="V55" s="143">
        <f t="shared" ref="V55:W55" si="25">V24</f>
        <v>0</v>
      </c>
      <c r="W55" s="143">
        <f t="shared" si="25"/>
        <v>0</v>
      </c>
      <c r="X55" s="143">
        <f>IF(W55&gt;0,V55/W55*100,IF(V55=0,100,120))</f>
        <v>100</v>
      </c>
      <c r="Y55" s="136" t="s">
        <v>101</v>
      </c>
      <c r="Z55" s="147">
        <f>IF(X55&lt;80,3,IF(X55&gt;=80,IF(X55&lt;=120,2,1)))</f>
        <v>2</v>
      </c>
      <c r="AB55" s="143">
        <f t="shared" ref="AB55:AC55" si="26">AB24</f>
        <v>0</v>
      </c>
      <c r="AC55" s="143">
        <f t="shared" si="26"/>
        <v>0</v>
      </c>
      <c r="AD55" s="143">
        <f>IF(AC55&gt;0,AB55/AC55*100,IF(AB55=0,100,120))</f>
        <v>100</v>
      </c>
      <c r="AE55" s="136" t="s">
        <v>101</v>
      </c>
      <c r="AF55" s="147">
        <f>IF(AD55&lt;80,3,IF(AD55&gt;=80,IF(AD55&lt;=120,2,1)))</f>
        <v>2</v>
      </c>
    </row>
    <row r="56" spans="2:32">
      <c r="B56" s="133" t="s">
        <v>6</v>
      </c>
      <c r="C56" s="142" t="s">
        <v>170</v>
      </c>
      <c r="D56" s="136"/>
      <c r="E56" s="136"/>
      <c r="F56" s="136"/>
      <c r="G56" s="136"/>
      <c r="H56" s="143">
        <f>H57</f>
        <v>2</v>
      </c>
      <c r="J56" s="136"/>
      <c r="K56" s="136"/>
      <c r="L56" s="136"/>
      <c r="M56" s="136"/>
      <c r="N56" s="143">
        <f>N57</f>
        <v>2</v>
      </c>
      <c r="P56" s="136"/>
      <c r="Q56" s="136"/>
      <c r="R56" s="136"/>
      <c r="S56" s="136"/>
      <c r="T56" s="143">
        <f>T57</f>
        <v>2</v>
      </c>
      <c r="V56" s="136"/>
      <c r="W56" s="136"/>
      <c r="X56" s="136"/>
      <c r="Y56" s="136"/>
      <c r="Z56" s="143">
        <f>Z57</f>
        <v>2</v>
      </c>
      <c r="AB56" s="136"/>
      <c r="AC56" s="136"/>
      <c r="AD56" s="136"/>
      <c r="AE56" s="136"/>
      <c r="AF56" s="143">
        <f>AF57</f>
        <v>2</v>
      </c>
    </row>
    <row r="57" spans="2:32" ht="25.5" hidden="1">
      <c r="B57" s="133" t="s">
        <v>140</v>
      </c>
      <c r="C57" s="146" t="s">
        <v>184</v>
      </c>
      <c r="D57" s="143">
        <f>D26</f>
        <v>0</v>
      </c>
      <c r="E57" s="143">
        <f>E26</f>
        <v>0</v>
      </c>
      <c r="F57" s="143">
        <f>IF(E57&gt;0,D57/E57*100,IF(D57=0,100,120))</f>
        <v>100</v>
      </c>
      <c r="G57" s="136" t="s">
        <v>107</v>
      </c>
      <c r="H57" s="143">
        <f>IF(F57&lt;80,1,IF(F57&gt;=80,IF(F57&lt;=120,2,3)))</f>
        <v>2</v>
      </c>
      <c r="J57" s="143">
        <f>J26</f>
        <v>0</v>
      </c>
      <c r="K57" s="143">
        <f>K26</f>
        <v>0</v>
      </c>
      <c r="L57" s="143">
        <f>IF(K57&gt;0,J57/K57*100,IF(J57=0,100,120))</f>
        <v>100</v>
      </c>
      <c r="M57" s="136" t="s">
        <v>107</v>
      </c>
      <c r="N57" s="143">
        <f>IF(L57&lt;80,1,IF(L57&gt;=80,IF(L57&lt;=120,2,3)))</f>
        <v>2</v>
      </c>
      <c r="P57" s="143">
        <f>P26</f>
        <v>0</v>
      </c>
      <c r="Q57" s="143">
        <f>Q26</f>
        <v>0</v>
      </c>
      <c r="R57" s="143">
        <f>IF(Q57&gt;0,P57/Q57*100,IF(P57=0,100,120))</f>
        <v>100</v>
      </c>
      <c r="S57" s="136" t="s">
        <v>107</v>
      </c>
      <c r="T57" s="143">
        <f>IF(R57&lt;80,1,IF(R57&gt;=80,IF(R57&lt;=120,2,3)))</f>
        <v>2</v>
      </c>
      <c r="V57" s="143">
        <f>V26</f>
        <v>0</v>
      </c>
      <c r="W57" s="143">
        <f>W26</f>
        <v>0</v>
      </c>
      <c r="X57" s="143">
        <f>IF(W57&gt;0,V57/W57*100,IF(V57=0,100,120))</f>
        <v>100</v>
      </c>
      <c r="Y57" s="136" t="s">
        <v>107</v>
      </c>
      <c r="Z57" s="143">
        <f>IF(X57&lt;80,1,IF(X57&gt;=80,IF(X57&lt;=120,2,3)))</f>
        <v>2</v>
      </c>
      <c r="AB57" s="143">
        <f>AB26</f>
        <v>0</v>
      </c>
      <c r="AC57" s="143">
        <f>AC26</f>
        <v>0</v>
      </c>
      <c r="AD57" s="143">
        <f>IF(AC57&gt;0,AB57/AC57*100,IF(AB57=0,100,120))</f>
        <v>100</v>
      </c>
      <c r="AE57" s="136" t="s">
        <v>107</v>
      </c>
      <c r="AF57" s="143">
        <f>IF(AD57&lt;80,1,IF(AD57&gt;=80,IF(AD57&lt;=120,2,3)))</f>
        <v>2</v>
      </c>
    </row>
    <row r="58" spans="2:32" ht="28.5" customHeight="1">
      <c r="B58" s="133" t="s">
        <v>7</v>
      </c>
      <c r="C58" s="135" t="s">
        <v>171</v>
      </c>
      <c r="D58" s="136"/>
      <c r="E58" s="136"/>
      <c r="F58" s="136"/>
      <c r="G58" s="136"/>
      <c r="H58" s="143">
        <f>(H60+H61)/2</f>
        <v>2</v>
      </c>
      <c r="J58" s="136"/>
      <c r="K58" s="136"/>
      <c r="L58" s="136"/>
      <c r="M58" s="136"/>
      <c r="N58" s="143">
        <f>(N60+N61)/2</f>
        <v>2</v>
      </c>
      <c r="P58" s="136"/>
      <c r="Q58" s="136"/>
      <c r="R58" s="136"/>
      <c r="S58" s="136"/>
      <c r="T58" s="143">
        <f>(T60+T61)/2</f>
        <v>2</v>
      </c>
      <c r="V58" s="136"/>
      <c r="W58" s="136"/>
      <c r="X58" s="136"/>
      <c r="Y58" s="136"/>
      <c r="Z58" s="143">
        <f>(Z60+Z61)/2</f>
        <v>2</v>
      </c>
      <c r="AB58" s="136"/>
      <c r="AC58" s="136"/>
      <c r="AD58" s="136"/>
      <c r="AE58" s="136"/>
      <c r="AF58" s="143">
        <f>(AF60+AF61)/2</f>
        <v>2</v>
      </c>
    </row>
    <row r="59" spans="2:32" hidden="1">
      <c r="B59" s="133"/>
      <c r="C59" s="135" t="s">
        <v>106</v>
      </c>
      <c r="D59" s="145"/>
      <c r="E59" s="145"/>
      <c r="F59" s="145"/>
      <c r="G59" s="136"/>
      <c r="H59" s="145"/>
      <c r="J59" s="145"/>
      <c r="K59" s="145"/>
      <c r="L59" s="145"/>
      <c r="M59" s="136"/>
      <c r="N59" s="145"/>
      <c r="P59" s="145"/>
      <c r="Q59" s="145"/>
      <c r="R59" s="145"/>
      <c r="S59" s="136"/>
      <c r="T59" s="145"/>
      <c r="V59" s="145"/>
      <c r="W59" s="145"/>
      <c r="X59" s="145"/>
      <c r="Y59" s="136"/>
      <c r="Z59" s="145"/>
      <c r="AB59" s="145"/>
      <c r="AC59" s="145"/>
      <c r="AD59" s="145"/>
      <c r="AE59" s="136"/>
      <c r="AF59" s="145"/>
    </row>
    <row r="60" spans="2:32" ht="25.5" hidden="1">
      <c r="B60" s="133" t="s">
        <v>82</v>
      </c>
      <c r="C60" s="146" t="s">
        <v>172</v>
      </c>
      <c r="D60" s="143">
        <f>D29</f>
        <v>0</v>
      </c>
      <c r="E60" s="143">
        <f>E29</f>
        <v>0</v>
      </c>
      <c r="F60" s="143">
        <f>IF(E60&gt;0,D60/E60*100,IF(D60=0,100,120))</f>
        <v>100</v>
      </c>
      <c r="G60" s="136" t="s">
        <v>107</v>
      </c>
      <c r="H60" s="143">
        <f>IF(F60&lt;80,1,IF(F60&gt;=80,IF(F60&lt;=120,2,3)))</f>
        <v>2</v>
      </c>
      <c r="J60" s="143">
        <f>J29</f>
        <v>0</v>
      </c>
      <c r="K60" s="143">
        <f>K29</f>
        <v>0</v>
      </c>
      <c r="L60" s="143">
        <f>IF(K60&gt;0,J60/K60*100,IF(J60=0,100,120))</f>
        <v>100</v>
      </c>
      <c r="M60" s="136" t="s">
        <v>107</v>
      </c>
      <c r="N60" s="143">
        <f>IF(L60&lt;80,1,IF(L60&gt;=80,IF(L60&lt;=120,2,3)))</f>
        <v>2</v>
      </c>
      <c r="P60" s="143">
        <f>P29</f>
        <v>0</v>
      </c>
      <c r="Q60" s="143">
        <f>Q29</f>
        <v>0</v>
      </c>
      <c r="R60" s="143">
        <f>IF(Q60&gt;0,P60/Q60*100,IF(P60=0,100,120))</f>
        <v>100</v>
      </c>
      <c r="S60" s="136" t="s">
        <v>107</v>
      </c>
      <c r="T60" s="143">
        <f>IF(R60&lt;80,1,IF(R60&gt;=80,IF(R60&lt;=120,2,3)))</f>
        <v>2</v>
      </c>
      <c r="V60" s="143">
        <f>V29</f>
        <v>0</v>
      </c>
      <c r="W60" s="143">
        <f>W29</f>
        <v>0</v>
      </c>
      <c r="X60" s="143">
        <f>IF(W60&gt;0,V60/W60*100,IF(V60=0,100,120))</f>
        <v>100</v>
      </c>
      <c r="Y60" s="136" t="s">
        <v>107</v>
      </c>
      <c r="Z60" s="143">
        <f>IF(X60&lt;80,1,IF(X60&gt;=80,IF(X60&lt;=120,2,3)))</f>
        <v>2</v>
      </c>
      <c r="AB60" s="143">
        <f>AB29</f>
        <v>0</v>
      </c>
      <c r="AC60" s="143">
        <f>AC29</f>
        <v>0</v>
      </c>
      <c r="AD60" s="143">
        <f>IF(AC60&gt;0,AB60/AC60*100,IF(AB60=0,100,120))</f>
        <v>100</v>
      </c>
      <c r="AE60" s="136" t="s">
        <v>107</v>
      </c>
      <c r="AF60" s="143">
        <f>IF(AD60&lt;80,1,IF(AD60&gt;=80,IF(AD60&lt;=120,2,3)))</f>
        <v>2</v>
      </c>
    </row>
    <row r="61" spans="2:32" ht="51" hidden="1">
      <c r="B61" s="133" t="s">
        <v>173</v>
      </c>
      <c r="C61" s="146" t="s">
        <v>185</v>
      </c>
      <c r="D61" s="143">
        <f>IF(D31=0,0,D30/D31*100)</f>
        <v>0</v>
      </c>
      <c r="E61" s="143">
        <f>IF(E31=0,0,E30/E31*100)</f>
        <v>0</v>
      </c>
      <c r="F61" s="143">
        <f>IF(E61&gt;0,D61/E61*100,IF(D61=0,100,120))</f>
        <v>100</v>
      </c>
      <c r="G61" s="136" t="s">
        <v>101</v>
      </c>
      <c r="H61" s="143">
        <f>IF(F61&lt;80,3,IF(F61&gt;=80,IF(F61&lt;=120,2,1)))</f>
        <v>2</v>
      </c>
      <c r="J61" s="143">
        <f>IF(J31=0,0,J30/J31*100)</f>
        <v>0</v>
      </c>
      <c r="K61" s="143">
        <f>IF(K31=0,0,K30/K31*100)</f>
        <v>0</v>
      </c>
      <c r="L61" s="143">
        <f>IF(K61&gt;0,J61/K61*100,IF(J61=0,100,120))</f>
        <v>100</v>
      </c>
      <c r="M61" s="136" t="s">
        <v>101</v>
      </c>
      <c r="N61" s="143">
        <f>IF(L61&lt;80,3,IF(L61&gt;=80,IF(L61&lt;=120,2,1)))</f>
        <v>2</v>
      </c>
      <c r="P61" s="143">
        <f>IF(P31=0,0,P30/P31*100)</f>
        <v>0</v>
      </c>
      <c r="Q61" s="143">
        <f>IF(Q31=0,0,Q30/Q31*100)</f>
        <v>0</v>
      </c>
      <c r="R61" s="143">
        <f>IF(Q61&gt;0,P61/Q61*100,IF(P61=0,100,120))</f>
        <v>100</v>
      </c>
      <c r="S61" s="136" t="s">
        <v>101</v>
      </c>
      <c r="T61" s="143">
        <f>IF(R61&lt;80,3,IF(R61&gt;=80,IF(R61&lt;=120,2,1)))</f>
        <v>2</v>
      </c>
      <c r="V61" s="143">
        <f>IF(V31=0,0,V30/V31*100)</f>
        <v>0</v>
      </c>
      <c r="W61" s="143">
        <f>IF(W31=0,0,W30/W31*100)</f>
        <v>0</v>
      </c>
      <c r="X61" s="143">
        <f>IF(W61&gt;0,V61/W61*100,IF(V61=0,100,120))</f>
        <v>100</v>
      </c>
      <c r="Y61" s="136" t="s">
        <v>101</v>
      </c>
      <c r="Z61" s="143">
        <f>IF(X61&lt;80,3,IF(X61&gt;=80,IF(X61&lt;=120,2,1)))</f>
        <v>2</v>
      </c>
      <c r="AB61" s="143">
        <f>IF(AB31=0,0,AB30/AB31*100)</f>
        <v>0</v>
      </c>
      <c r="AC61" s="143">
        <f>IF(AC31=0,0,AC30/AC31*100)</f>
        <v>0</v>
      </c>
      <c r="AD61" s="143">
        <f>IF(AC61&gt;0,AB61/AC61*100,IF(AB61=0,100,120))</f>
        <v>100</v>
      </c>
      <c r="AE61" s="136" t="s">
        <v>101</v>
      </c>
      <c r="AF61" s="143">
        <f>IF(AD61&lt;80,3,IF(AD61&gt;=80,IF(AD61&lt;=120,2,1)))</f>
        <v>2</v>
      </c>
    </row>
    <row r="62" spans="2:32">
      <c r="B62" s="133" t="s">
        <v>8</v>
      </c>
      <c r="C62" s="135" t="s">
        <v>186</v>
      </c>
      <c r="D62" s="136"/>
      <c r="E62" s="136"/>
      <c r="F62" s="136"/>
      <c r="G62" s="136"/>
      <c r="H62" s="149">
        <f>(H40+H41+H49+H56+H58)/5</f>
        <v>2</v>
      </c>
      <c r="J62" s="136"/>
      <c r="K62" s="136"/>
      <c r="L62" s="136"/>
      <c r="M62" s="136"/>
      <c r="N62" s="149">
        <f>(N40+N41+N49+N56+N58)/5</f>
        <v>2</v>
      </c>
      <c r="P62" s="136"/>
      <c r="Q62" s="136"/>
      <c r="R62" s="136"/>
      <c r="S62" s="136"/>
      <c r="T62" s="149">
        <f>(T40+T41+T49+T56+T58)/5</f>
        <v>2</v>
      </c>
      <c r="V62" s="136"/>
      <c r="W62" s="136"/>
      <c r="X62" s="136"/>
      <c r="Y62" s="136"/>
      <c r="Z62" s="149">
        <f>(Z40+Z41+Z49+Z56+Z58)/5</f>
        <v>2</v>
      </c>
      <c r="AB62" s="136"/>
      <c r="AC62" s="136"/>
      <c r="AD62" s="136"/>
      <c r="AE62" s="136"/>
      <c r="AF62" s="149">
        <f>(AF40+AF41+AF49+AF56+AF58)/5</f>
        <v>2</v>
      </c>
    </row>
    <row r="63" spans="2:32">
      <c r="B63" s="125"/>
      <c r="C63" s="126"/>
      <c r="D63" s="126"/>
      <c r="E63" s="126"/>
      <c r="F63" s="126"/>
      <c r="G63" s="126"/>
      <c r="H63" s="126"/>
    </row>
    <row r="64" spans="2:32">
      <c r="B64" s="125"/>
      <c r="C64" s="298" t="s">
        <v>187</v>
      </c>
      <c r="D64" s="298"/>
      <c r="E64" s="298"/>
      <c r="F64" s="298"/>
      <c r="G64" s="298"/>
      <c r="H64" s="298"/>
    </row>
    <row r="65" spans="2:8">
      <c r="B65" s="150"/>
      <c r="C65" s="94"/>
      <c r="D65" s="94"/>
      <c r="E65" s="94"/>
      <c r="F65" s="78"/>
      <c r="G65" s="94"/>
      <c r="H65" s="94"/>
    </row>
    <row r="66" spans="2:8">
      <c r="B66" s="2"/>
      <c r="C66" s="2" t="s">
        <v>17</v>
      </c>
      <c r="D66" s="90"/>
      <c r="E66" s="90"/>
      <c r="F66" s="33"/>
      <c r="G66" s="33"/>
      <c r="H66" s="33"/>
    </row>
    <row r="67" spans="2:8">
      <c r="B67" s="2"/>
      <c r="C67" s="4"/>
      <c r="D67" s="33"/>
      <c r="E67" s="33"/>
      <c r="F67" s="33"/>
      <c r="G67" s="33"/>
      <c r="H67" s="33"/>
    </row>
    <row r="68" spans="2:8">
      <c r="B68" s="5"/>
      <c r="C68" s="6"/>
      <c r="D68" s="91"/>
      <c r="E68" s="91"/>
      <c r="F68" s="91"/>
      <c r="G68" s="91"/>
      <c r="H68" s="8"/>
    </row>
    <row r="69" spans="2:8">
      <c r="B69" s="239" t="s">
        <v>18</v>
      </c>
      <c r="C69" s="239"/>
      <c r="D69" s="260" t="s">
        <v>19</v>
      </c>
      <c r="E69" s="260"/>
      <c r="F69" s="260"/>
      <c r="G69" s="260"/>
      <c r="H69" s="260"/>
    </row>
    <row r="70" spans="2:8">
      <c r="B70" s="10"/>
      <c r="C70" s="6"/>
      <c r="D70" s="91"/>
      <c r="E70" s="91"/>
      <c r="F70" s="91"/>
      <c r="G70" s="91"/>
      <c r="H70" s="8"/>
    </row>
    <row r="71" spans="2:8">
      <c r="B71" s="239" t="s">
        <v>20</v>
      </c>
      <c r="C71" s="239"/>
      <c r="D71" s="299" t="s">
        <v>19</v>
      </c>
      <c r="E71" s="299"/>
      <c r="F71" s="299"/>
      <c r="G71" s="299"/>
      <c r="H71" s="299"/>
    </row>
    <row r="72" spans="2:8">
      <c r="B72" s="11" t="s">
        <v>261</v>
      </c>
      <c r="C72" s="7"/>
      <c r="D72" s="91"/>
      <c r="E72" s="91"/>
      <c r="F72" s="91"/>
      <c r="G72" s="91"/>
      <c r="H72" s="91"/>
    </row>
    <row r="73" spans="2:8">
      <c r="B73" s="239" t="s">
        <v>21</v>
      </c>
      <c r="C73" s="239"/>
      <c r="D73" s="33"/>
      <c r="E73" s="33"/>
      <c r="F73" s="33"/>
      <c r="G73" s="33"/>
      <c r="H73" s="33"/>
    </row>
    <row r="74" spans="2:8">
      <c r="B74" s="94"/>
      <c r="C74" s="94"/>
      <c r="D74" s="94"/>
      <c r="E74" s="94"/>
      <c r="F74" s="94"/>
      <c r="G74" s="94"/>
      <c r="H74" s="94"/>
    </row>
    <row r="75" spans="2:8">
      <c r="B75" s="94"/>
      <c r="C75" s="94"/>
      <c r="D75" s="94"/>
      <c r="E75" s="94"/>
      <c r="F75" s="94"/>
      <c r="G75" s="94"/>
      <c r="H75" s="94"/>
    </row>
    <row r="76" spans="2:8">
      <c r="B76" s="94"/>
      <c r="C76" s="94"/>
      <c r="D76" s="94"/>
      <c r="E76" s="94"/>
      <c r="F76" s="94"/>
      <c r="G76" s="94"/>
      <c r="H76" s="94"/>
    </row>
    <row r="77" spans="2:8">
      <c r="B77" s="94"/>
      <c r="C77" s="94"/>
      <c r="D77" s="94"/>
      <c r="E77" s="94"/>
      <c r="F77" s="94"/>
      <c r="G77" s="94"/>
      <c r="H77" s="94"/>
    </row>
  </sheetData>
  <sheetProtection password="9690" sheet="1" objects="1" scenarios="1"/>
  <mergeCells count="44">
    <mergeCell ref="B3:C3"/>
    <mergeCell ref="B4:C4"/>
    <mergeCell ref="B5:B6"/>
    <mergeCell ref="C5:C6"/>
    <mergeCell ref="D5:E5"/>
    <mergeCell ref="B35:C35"/>
    <mergeCell ref="D35:H36"/>
    <mergeCell ref="B36:C36"/>
    <mergeCell ref="J35:N36"/>
    <mergeCell ref="V35:Z36"/>
    <mergeCell ref="P5:Q5"/>
    <mergeCell ref="V5:W5"/>
    <mergeCell ref="AB5:AC5"/>
    <mergeCell ref="J5:K5"/>
    <mergeCell ref="J37:K37"/>
    <mergeCell ref="L37:L38"/>
    <mergeCell ref="M37:M38"/>
    <mergeCell ref="N37:N38"/>
    <mergeCell ref="P35:T36"/>
    <mergeCell ref="P37:Q37"/>
    <mergeCell ref="R37:R38"/>
    <mergeCell ref="S37:S38"/>
    <mergeCell ref="T37:T38"/>
    <mergeCell ref="V37:W37"/>
    <mergeCell ref="X37:X38"/>
    <mergeCell ref="Y37:Y38"/>
    <mergeCell ref="B73:C73"/>
    <mergeCell ref="B37:B38"/>
    <mergeCell ref="C37:C38"/>
    <mergeCell ref="D37:E37"/>
    <mergeCell ref="F37:F38"/>
    <mergeCell ref="C64:H64"/>
    <mergeCell ref="B69:C69"/>
    <mergeCell ref="D69:H69"/>
    <mergeCell ref="B71:C71"/>
    <mergeCell ref="D71:H71"/>
    <mergeCell ref="G37:G38"/>
    <mergeCell ref="H37:H38"/>
    <mergeCell ref="Z37:Z38"/>
    <mergeCell ref="AB35:AF36"/>
    <mergeCell ref="AB37:AC37"/>
    <mergeCell ref="AD37:AD38"/>
    <mergeCell ref="AE37:AE38"/>
    <mergeCell ref="AF37:AF38"/>
  </mergeCells>
  <conditionalFormatting sqref="D69">
    <cfRule type="cellIs" dxfId="5" priority="10" stopIfTrue="1" operator="equal">
      <formula>""""""</formula>
    </cfRule>
    <cfRule type="cellIs" dxfId="4" priority="11" stopIfTrue="1" operator="between">
      <formula>""""""</formula>
      <formula>""""""</formula>
    </cfRule>
    <cfRule type="cellIs" dxfId="3" priority="12" stopIfTrue="1" operator="equal">
      <formula>""""""</formula>
    </cfRule>
  </conditionalFormatting>
  <dataValidations count="2">
    <dataValidation type="list" allowBlank="1" showErrorMessage="1" errorTitle="Ошибка" error="Допускается ввод только целых чисел!" sqref="E8">
      <formula1>"0,1"</formula1>
    </dataValidation>
    <dataValidation type="decimal" allowBlank="1" showErrorMessage="1" errorTitle="Ошибка" error="Допускается ввод только неотрицательных чисел!" sqref="E13:E17 E26 E20:E24 D11:E11 E29:E31">
      <formula1>0</formula1>
      <formula2>9.99999999999999E+23</formula2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B2:E43"/>
  <sheetViews>
    <sheetView workbookViewId="0">
      <selection activeCell="E26" sqref="E26:I27"/>
    </sheetView>
  </sheetViews>
  <sheetFormatPr defaultRowHeight="12.75"/>
  <cols>
    <col min="3" max="3" width="45" customWidth="1"/>
    <col min="4" max="4" width="35.5703125" customWidth="1"/>
    <col min="5" max="5" width="11.7109375" customWidth="1"/>
  </cols>
  <sheetData>
    <row r="2" spans="2:5">
      <c r="C2" s="181" t="s">
        <v>35</v>
      </c>
    </row>
    <row r="3" spans="2:5">
      <c r="E3" s="18" t="s">
        <v>52</v>
      </c>
    </row>
    <row r="4" spans="2:5" ht="35.25" customHeight="1">
      <c r="B4" s="241" t="s">
        <v>243</v>
      </c>
      <c r="C4" s="241"/>
      <c r="D4" s="241"/>
      <c r="E4" s="241"/>
    </row>
    <row r="5" spans="2:5" ht="22.5">
      <c r="B5" s="191" t="s">
        <v>23</v>
      </c>
      <c r="C5" s="243" t="s">
        <v>36</v>
      </c>
      <c r="D5" s="243"/>
      <c r="E5" s="190" t="s">
        <v>37</v>
      </c>
    </row>
    <row r="6" spans="2:5">
      <c r="B6" s="192">
        <v>1</v>
      </c>
      <c r="C6" s="249">
        <v>2</v>
      </c>
      <c r="D6" s="249"/>
      <c r="E6" s="192">
        <v>3</v>
      </c>
    </row>
    <row r="7" spans="2:5" ht="49.5" customHeight="1">
      <c r="B7" s="195">
        <v>1</v>
      </c>
      <c r="C7" s="305" t="s">
        <v>38</v>
      </c>
      <c r="D7" s="305"/>
      <c r="E7" s="196">
        <v>1</v>
      </c>
    </row>
    <row r="8" spans="2:5" ht="57" customHeight="1">
      <c r="B8" s="195">
        <v>2</v>
      </c>
      <c r="C8" s="305" t="s">
        <v>39</v>
      </c>
      <c r="D8" s="305"/>
      <c r="E8" s="196">
        <v>0</v>
      </c>
    </row>
    <row r="9" spans="2:5" ht="25.5" customHeight="1">
      <c r="B9" s="304" t="s">
        <v>40</v>
      </c>
      <c r="C9" s="304"/>
      <c r="D9" s="304"/>
      <c r="E9" s="198">
        <f>MAX(1,E7-E8)</f>
        <v>1</v>
      </c>
    </row>
    <row r="10" spans="2:5">
      <c r="B10" s="304" t="s">
        <v>41</v>
      </c>
      <c r="C10" s="304"/>
      <c r="D10" s="304"/>
      <c r="E10" s="198">
        <f>E7/E9</f>
        <v>1</v>
      </c>
    </row>
    <row r="11" spans="2:5">
      <c r="B11" s="34"/>
      <c r="C11" s="35"/>
      <c r="D11" s="35"/>
      <c r="E11" s="36"/>
    </row>
    <row r="12" spans="2:5" ht="123.75" customHeight="1">
      <c r="B12" s="310" t="s">
        <v>253</v>
      </c>
      <c r="C12" s="310"/>
      <c r="D12" s="310"/>
      <c r="E12" s="310"/>
    </row>
    <row r="13" spans="2:5">
      <c r="B13" s="14"/>
      <c r="C13" s="17"/>
      <c r="D13" s="17"/>
      <c r="E13" s="18" t="s">
        <v>42</v>
      </c>
    </row>
    <row r="14" spans="2:5" ht="33.75" customHeight="1">
      <c r="B14" s="241" t="s">
        <v>245</v>
      </c>
      <c r="C14" s="241"/>
      <c r="D14" s="241"/>
      <c r="E14" s="241"/>
    </row>
    <row r="15" spans="2:5" ht="22.5">
      <c r="B15" s="191" t="s">
        <v>23</v>
      </c>
      <c r="C15" s="243" t="s">
        <v>36</v>
      </c>
      <c r="D15" s="243"/>
      <c r="E15" s="190" t="s">
        <v>37</v>
      </c>
    </row>
    <row r="16" spans="2:5">
      <c r="B16" s="192">
        <v>1</v>
      </c>
      <c r="C16" s="249">
        <v>2</v>
      </c>
      <c r="D16" s="249"/>
      <c r="E16" s="192">
        <v>3</v>
      </c>
    </row>
    <row r="17" spans="2:5" ht="48.75" customHeight="1">
      <c r="B17" s="195">
        <v>1</v>
      </c>
      <c r="C17" s="305" t="s">
        <v>43</v>
      </c>
      <c r="D17" s="305"/>
      <c r="E17" s="196">
        <v>0</v>
      </c>
    </row>
    <row r="18" spans="2:5" ht="45.75" customHeight="1">
      <c r="B18" s="195">
        <v>2</v>
      </c>
      <c r="C18" s="305" t="s">
        <v>44</v>
      </c>
      <c r="D18" s="305"/>
      <c r="E18" s="196">
        <v>0</v>
      </c>
    </row>
    <row r="19" spans="2:5">
      <c r="B19" s="304" t="s">
        <v>45</v>
      </c>
      <c r="C19" s="304"/>
      <c r="D19" s="304"/>
      <c r="E19" s="197">
        <f>MAX(1,E17-E18)</f>
        <v>1</v>
      </c>
    </row>
    <row r="20" spans="2:5">
      <c r="B20" s="304" t="s">
        <v>46</v>
      </c>
      <c r="C20" s="304"/>
      <c r="D20" s="304"/>
      <c r="E20" s="198">
        <f>E17/E19</f>
        <v>0</v>
      </c>
    </row>
    <row r="21" spans="2:5">
      <c r="B21" s="34"/>
      <c r="C21" s="35"/>
      <c r="D21" s="35"/>
      <c r="E21" s="36"/>
    </row>
    <row r="22" spans="2:5">
      <c r="B22" s="34"/>
      <c r="C22" s="43"/>
      <c r="D22" s="43"/>
      <c r="E22" s="36"/>
    </row>
    <row r="23" spans="2:5" ht="14.25" customHeight="1">
      <c r="B23" s="14"/>
      <c r="C23" s="17"/>
      <c r="D23" s="17"/>
      <c r="E23" s="18" t="s">
        <v>47</v>
      </c>
    </row>
    <row r="24" spans="2:5" ht="42" customHeight="1">
      <c r="B24" s="241" t="s">
        <v>244</v>
      </c>
      <c r="C24" s="241"/>
      <c r="D24" s="241"/>
      <c r="E24" s="241"/>
    </row>
    <row r="25" spans="2:5" ht="22.5">
      <c r="B25" s="191" t="s">
        <v>23</v>
      </c>
      <c r="C25" s="243" t="s">
        <v>36</v>
      </c>
      <c r="D25" s="243"/>
      <c r="E25" s="190" t="s">
        <v>37</v>
      </c>
    </row>
    <row r="26" spans="2:5">
      <c r="B26" s="192">
        <v>1</v>
      </c>
      <c r="C26" s="249">
        <v>2</v>
      </c>
      <c r="D26" s="249"/>
      <c r="E26" s="192">
        <v>3</v>
      </c>
    </row>
    <row r="27" spans="2:5" ht="53.25" customHeight="1">
      <c r="B27" s="195">
        <v>1</v>
      </c>
      <c r="C27" s="305" t="s">
        <v>48</v>
      </c>
      <c r="D27" s="305"/>
      <c r="E27" s="196">
        <v>0</v>
      </c>
    </row>
    <row r="28" spans="2:5" ht="37.5" customHeight="1">
      <c r="B28" s="195">
        <v>2</v>
      </c>
      <c r="C28" s="305" t="s">
        <v>49</v>
      </c>
      <c r="D28" s="305"/>
      <c r="E28" s="196">
        <v>0</v>
      </c>
    </row>
    <row r="29" spans="2:5">
      <c r="B29" s="304" t="s">
        <v>50</v>
      </c>
      <c r="C29" s="304"/>
      <c r="D29" s="304"/>
      <c r="E29" s="197">
        <f>MAX(1,E28-E27)</f>
        <v>1</v>
      </c>
    </row>
    <row r="30" spans="2:5">
      <c r="B30" s="304" t="s">
        <v>51</v>
      </c>
      <c r="C30" s="304"/>
      <c r="D30" s="304"/>
      <c r="E30" s="198">
        <f>E28/E29</f>
        <v>0</v>
      </c>
    </row>
    <row r="31" spans="2:5">
      <c r="B31" s="34"/>
      <c r="C31" s="35"/>
      <c r="D31" s="35"/>
      <c r="E31" s="36"/>
    </row>
    <row r="32" spans="2:5">
      <c r="B32" s="34"/>
      <c r="C32" s="35"/>
      <c r="D32" s="35"/>
      <c r="E32" s="36"/>
    </row>
    <row r="33" spans="2:5">
      <c r="B33" s="34"/>
      <c r="C33" s="37"/>
      <c r="D33" s="37"/>
      <c r="E33" s="36"/>
    </row>
    <row r="34" spans="2:5">
      <c r="B34" s="2"/>
      <c r="C34" s="2" t="s">
        <v>17</v>
      </c>
      <c r="D34" s="2"/>
      <c r="E34" s="3"/>
    </row>
    <row r="35" spans="2:5">
      <c r="B35" s="2"/>
      <c r="C35" s="4"/>
      <c r="D35" s="4"/>
      <c r="E35" s="3"/>
    </row>
    <row r="36" spans="2:5" ht="27.75" customHeight="1">
      <c r="B36" s="5"/>
      <c r="C36" s="6"/>
      <c r="D36" s="3"/>
      <c r="E36" s="8"/>
    </row>
    <row r="37" spans="2:5">
      <c r="B37" s="239" t="s">
        <v>18</v>
      </c>
      <c r="C37" s="239"/>
      <c r="D37" s="239" t="s">
        <v>19</v>
      </c>
      <c r="E37" s="239"/>
    </row>
    <row r="38" spans="2:5" ht="23.25" customHeight="1">
      <c r="B38" s="10"/>
      <c r="C38" s="6"/>
      <c r="D38" s="3"/>
      <c r="E38" s="8"/>
    </row>
    <row r="39" spans="2:5">
      <c r="B39" s="239" t="s">
        <v>20</v>
      </c>
      <c r="C39" s="239"/>
      <c r="D39" s="239" t="s">
        <v>19</v>
      </c>
      <c r="E39" s="239"/>
    </row>
    <row r="40" spans="2:5">
      <c r="B40" s="11" t="s">
        <v>261</v>
      </c>
      <c r="C40" s="7"/>
      <c r="D40" s="12"/>
      <c r="E40" s="12"/>
    </row>
    <row r="41" spans="2:5">
      <c r="B41" s="239" t="s">
        <v>21</v>
      </c>
      <c r="C41" s="239"/>
      <c r="D41" s="3"/>
      <c r="E41" s="3"/>
    </row>
    <row r="42" spans="2:5">
      <c r="B42" s="34"/>
      <c r="C42" s="37"/>
      <c r="D42" s="37"/>
      <c r="E42" s="36"/>
    </row>
    <row r="43" spans="2:5">
      <c r="B43" s="34"/>
      <c r="C43" s="37"/>
      <c r="D43" s="37"/>
      <c r="E43" s="36"/>
    </row>
  </sheetData>
  <sheetProtection password="9690" sheet="1" objects="1" scenarios="1"/>
  <mergeCells count="27">
    <mergeCell ref="B9:D9"/>
    <mergeCell ref="B4:E4"/>
    <mergeCell ref="C5:D5"/>
    <mergeCell ref="C6:D6"/>
    <mergeCell ref="C7:D7"/>
    <mergeCell ref="C8:D8"/>
    <mergeCell ref="C27:D27"/>
    <mergeCell ref="B10:D10"/>
    <mergeCell ref="B14:E14"/>
    <mergeCell ref="C15:D15"/>
    <mergeCell ref="C16:D16"/>
    <mergeCell ref="C17:D17"/>
    <mergeCell ref="C18:D18"/>
    <mergeCell ref="B19:D19"/>
    <mergeCell ref="B20:D20"/>
    <mergeCell ref="B24:E24"/>
    <mergeCell ref="C25:D25"/>
    <mergeCell ref="C26:D26"/>
    <mergeCell ref="B12:E12"/>
    <mergeCell ref="B39:C39"/>
    <mergeCell ref="D39:E39"/>
    <mergeCell ref="B41:C41"/>
    <mergeCell ref="C28:D28"/>
    <mergeCell ref="B29:D29"/>
    <mergeCell ref="B30:D30"/>
    <mergeCell ref="B37:C37"/>
    <mergeCell ref="D37:E37"/>
  </mergeCells>
  <conditionalFormatting sqref="E42:E43 D36:D41 E7:E11 E17:E22 E27:E35">
    <cfRule type="cellIs" dxfId="2" priority="1" stopIfTrue="1" operator="equal">
      <formula>""""""</formula>
    </cfRule>
    <cfRule type="cellIs" dxfId="1" priority="2" stopIfTrue="1" operator="between">
      <formula>""""""</formula>
      <formula>""""""</formula>
    </cfRule>
    <cfRule type="cellIs" dxfId="0" priority="3" stopIfTrue="1" operator="equal">
      <formula>""""""</formula>
    </cfRule>
  </conditionalFormatting>
  <dataValidations count="1">
    <dataValidation type="decimal" allowBlank="1" showErrorMessage="1" errorTitle="Ошибка" error="Допускается ввод только неотрицательных чисел!" sqref="E27:E28 E17:E18 E7:E8">
      <formula1>0</formula1>
      <formula2>9.99999999999999E+23</formula2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52"/>
  <sheetViews>
    <sheetView view="pageBreakPreview" zoomScale="115" zoomScaleNormal="100" zoomScaleSheetLayoutView="115" workbookViewId="0">
      <selection activeCell="B3" sqref="B3:F3"/>
    </sheetView>
  </sheetViews>
  <sheetFormatPr defaultRowHeight="12.75"/>
  <cols>
    <col min="3" max="3" width="31.140625" customWidth="1"/>
    <col min="4" max="4" width="20.85546875" customWidth="1"/>
    <col min="5" max="5" width="18.42578125" customWidth="1"/>
    <col min="6" max="6" width="18.85546875" customWidth="1"/>
  </cols>
  <sheetData>
    <row r="2" spans="2:6">
      <c r="F2" s="18" t="s">
        <v>29</v>
      </c>
    </row>
    <row r="3" spans="2:6" ht="32.25" customHeight="1">
      <c r="B3" s="238" t="s">
        <v>297</v>
      </c>
      <c r="C3" s="238"/>
      <c r="D3" s="238"/>
      <c r="E3" s="238"/>
      <c r="F3" s="238"/>
    </row>
    <row r="5" spans="2:6">
      <c r="B5" s="242" t="s">
        <v>0</v>
      </c>
      <c r="C5" s="243" t="s">
        <v>1</v>
      </c>
      <c r="D5" s="244" t="s">
        <v>2</v>
      </c>
      <c r="E5" s="243" t="s">
        <v>239</v>
      </c>
      <c r="F5" s="243" t="s">
        <v>241</v>
      </c>
    </row>
    <row r="6" spans="2:6" ht="66.75" customHeight="1">
      <c r="B6" s="242"/>
      <c r="C6" s="243"/>
      <c r="D6" s="244"/>
      <c r="E6" s="245"/>
      <c r="F6" s="245"/>
    </row>
    <row r="7" spans="2:6">
      <c r="B7" s="23">
        <v>1</v>
      </c>
      <c r="C7" s="23">
        <v>2</v>
      </c>
      <c r="D7" s="23">
        <v>3</v>
      </c>
      <c r="E7" s="23">
        <v>3</v>
      </c>
      <c r="F7" s="23">
        <v>4</v>
      </c>
    </row>
    <row r="8" spans="2:6">
      <c r="B8" s="24" t="s">
        <v>3</v>
      </c>
      <c r="C8" s="27" t="s">
        <v>262</v>
      </c>
      <c r="D8" s="28">
        <v>0</v>
      </c>
      <c r="E8" s="29">
        <v>0</v>
      </c>
      <c r="F8" s="29">
        <v>31</v>
      </c>
    </row>
    <row r="9" spans="2:6">
      <c r="B9" s="24" t="s">
        <v>4</v>
      </c>
      <c r="C9" s="27" t="s">
        <v>263</v>
      </c>
      <c r="D9" s="28">
        <v>0</v>
      </c>
      <c r="E9" s="29">
        <v>0</v>
      </c>
      <c r="F9" s="29">
        <v>31</v>
      </c>
    </row>
    <row r="10" spans="2:6">
      <c r="B10" s="24" t="s">
        <v>5</v>
      </c>
      <c r="C10" s="27" t="s">
        <v>264</v>
      </c>
      <c r="D10" s="28">
        <v>2</v>
      </c>
      <c r="E10" s="29">
        <v>2</v>
      </c>
      <c r="F10" s="29">
        <v>31</v>
      </c>
    </row>
    <row r="11" spans="2:6">
      <c r="B11" s="24" t="s">
        <v>6</v>
      </c>
      <c r="C11" s="27" t="s">
        <v>265</v>
      </c>
      <c r="D11" s="28">
        <v>0</v>
      </c>
      <c r="E11" s="29">
        <v>0</v>
      </c>
      <c r="F11" s="29">
        <v>31</v>
      </c>
    </row>
    <row r="12" spans="2:6">
      <c r="B12" s="24" t="s">
        <v>7</v>
      </c>
      <c r="C12" s="27" t="s">
        <v>266</v>
      </c>
      <c r="D12" s="28">
        <v>0.1</v>
      </c>
      <c r="E12" s="29">
        <v>0.1</v>
      </c>
      <c r="F12" s="29">
        <v>31</v>
      </c>
    </row>
    <row r="13" spans="2:6">
      <c r="B13" s="24" t="s">
        <v>8</v>
      </c>
      <c r="C13" s="27" t="s">
        <v>267</v>
      </c>
      <c r="D13" s="28">
        <v>0</v>
      </c>
      <c r="E13" s="29">
        <v>0</v>
      </c>
      <c r="F13" s="29">
        <v>31</v>
      </c>
    </row>
    <row r="14" spans="2:6">
      <c r="B14" s="24" t="s">
        <v>9</v>
      </c>
      <c r="C14" s="27" t="s">
        <v>268</v>
      </c>
      <c r="D14" s="28">
        <v>0.5</v>
      </c>
      <c r="E14" s="29">
        <v>0.5</v>
      </c>
      <c r="F14" s="29">
        <v>31</v>
      </c>
    </row>
    <row r="15" spans="2:6">
      <c r="B15" s="24" t="s">
        <v>10</v>
      </c>
      <c r="C15" s="27" t="s">
        <v>269</v>
      </c>
      <c r="D15" s="28">
        <v>0</v>
      </c>
      <c r="E15" s="29">
        <v>0</v>
      </c>
      <c r="F15" s="29">
        <v>31</v>
      </c>
    </row>
    <row r="16" spans="2:6">
      <c r="B16" s="24" t="s">
        <v>11</v>
      </c>
      <c r="C16" s="27" t="s">
        <v>270</v>
      </c>
      <c r="D16" s="28">
        <v>0</v>
      </c>
      <c r="E16" s="29">
        <v>0</v>
      </c>
      <c r="F16" s="29">
        <v>31</v>
      </c>
    </row>
    <row r="17" spans="2:6">
      <c r="B17" s="24" t="s">
        <v>12</v>
      </c>
      <c r="C17" s="27" t="s">
        <v>271</v>
      </c>
      <c r="D17" s="28">
        <v>0</v>
      </c>
      <c r="E17" s="29">
        <v>0</v>
      </c>
      <c r="F17" s="29">
        <v>31</v>
      </c>
    </row>
    <row r="18" spans="2:6">
      <c r="B18" s="24" t="s">
        <v>13</v>
      </c>
      <c r="C18" s="27" t="s">
        <v>272</v>
      </c>
      <c r="D18" s="28">
        <v>0</v>
      </c>
      <c r="E18" s="29">
        <v>0</v>
      </c>
      <c r="F18" s="29">
        <v>31</v>
      </c>
    </row>
    <row r="19" spans="2:6">
      <c r="B19" s="24" t="s">
        <v>14</v>
      </c>
      <c r="C19" s="27" t="s">
        <v>273</v>
      </c>
      <c r="D19" s="28">
        <v>0</v>
      </c>
      <c r="E19" s="29">
        <v>0</v>
      </c>
      <c r="F19" s="29">
        <v>31</v>
      </c>
    </row>
    <row r="20" spans="2:6">
      <c r="B20" s="180"/>
      <c r="C20" s="176"/>
      <c r="D20" s="179"/>
      <c r="E20" s="177"/>
      <c r="F20" s="178"/>
    </row>
    <row r="22" spans="2:6">
      <c r="B22" s="246" t="s">
        <v>15</v>
      </c>
      <c r="C22" s="246"/>
      <c r="D22" s="246"/>
      <c r="E22" s="246"/>
      <c r="F22" s="246"/>
    </row>
    <row r="23" spans="2:6">
      <c r="B23" s="1" t="s">
        <v>16</v>
      </c>
      <c r="C23" s="1"/>
      <c r="D23" s="1"/>
      <c r="E23" s="1"/>
      <c r="F23" s="1"/>
    </row>
    <row r="24" spans="2:6" ht="178.5" customHeight="1">
      <c r="B24" s="247" t="s">
        <v>240</v>
      </c>
      <c r="C24" s="247"/>
      <c r="D24" s="247"/>
      <c r="E24" s="247"/>
      <c r="F24" s="247"/>
    </row>
    <row r="25" spans="2:6" ht="32.25" customHeight="1">
      <c r="B25" s="247" t="s">
        <v>242</v>
      </c>
      <c r="C25" s="247"/>
      <c r="D25" s="247"/>
      <c r="E25" s="247"/>
      <c r="F25" s="247"/>
    </row>
    <row r="26" spans="2:6" ht="32.25" customHeight="1">
      <c r="B26" s="193"/>
      <c r="C26" s="193"/>
      <c r="D26" s="193"/>
      <c r="E26" s="193"/>
      <c r="F26" s="193"/>
    </row>
    <row r="27" spans="2:6">
      <c r="B27" s="194"/>
      <c r="C27" s="2" t="s">
        <v>17</v>
      </c>
      <c r="D27" s="2"/>
      <c r="E27" s="3"/>
      <c r="F27" s="3"/>
    </row>
    <row r="28" spans="2:6">
      <c r="B28" s="2"/>
      <c r="C28" s="4"/>
      <c r="D28" s="4"/>
      <c r="E28" s="3"/>
      <c r="F28" s="3"/>
    </row>
    <row r="29" spans="2:6" ht="21.75" customHeight="1">
      <c r="B29" s="5"/>
      <c r="C29" s="6"/>
      <c r="D29" s="7"/>
      <c r="E29" s="3"/>
      <c r="F29" s="8"/>
    </row>
    <row r="30" spans="2:6">
      <c r="B30" s="239" t="s">
        <v>18</v>
      </c>
      <c r="C30" s="239"/>
      <c r="D30" s="9"/>
      <c r="E30" s="239" t="s">
        <v>19</v>
      </c>
      <c r="F30" s="239"/>
    </row>
    <row r="31" spans="2:6" ht="27.75" customHeight="1">
      <c r="B31" s="11" t="s">
        <v>261</v>
      </c>
      <c r="C31" s="7"/>
      <c r="D31" s="7"/>
      <c r="E31" s="12"/>
      <c r="F31" s="12"/>
    </row>
    <row r="32" spans="2:6">
      <c r="B32" s="239" t="s">
        <v>21</v>
      </c>
      <c r="C32" s="239"/>
      <c r="D32" s="13"/>
      <c r="E32" s="3"/>
      <c r="F32" s="3"/>
    </row>
    <row r="33" spans="2:6">
      <c r="B33" s="14"/>
      <c r="C33" s="14"/>
      <c r="D33" s="14"/>
      <c r="E33" s="14"/>
      <c r="F33" s="14"/>
    </row>
    <row r="34" spans="2:6">
      <c r="B34" s="15"/>
      <c r="C34" s="15"/>
      <c r="D34" s="15"/>
      <c r="E34" s="15"/>
      <c r="F34" s="15"/>
    </row>
    <row r="35" spans="2:6">
      <c r="B35" s="16"/>
      <c r="C35" s="16"/>
      <c r="D35" s="16"/>
      <c r="E35" s="16"/>
      <c r="F35" s="16"/>
    </row>
    <row r="36" spans="2:6" ht="27" customHeight="1">
      <c r="B36" s="16"/>
      <c r="C36" s="16"/>
      <c r="D36" s="16"/>
      <c r="E36" s="16"/>
      <c r="F36" s="16"/>
    </row>
    <row r="37" spans="2:6">
      <c r="B37" s="14"/>
      <c r="C37" s="17"/>
      <c r="D37" s="17"/>
      <c r="E37" s="14"/>
      <c r="F37" s="18" t="s">
        <v>22</v>
      </c>
    </row>
    <row r="38" spans="2:6" ht="34.5" customHeight="1">
      <c r="B38" s="240" t="s">
        <v>236</v>
      </c>
      <c r="C38" s="241"/>
      <c r="D38" s="241"/>
      <c r="E38" s="241"/>
      <c r="F38" s="241"/>
    </row>
    <row r="39" spans="2:6" ht="20.25" customHeight="1">
      <c r="B39" s="248"/>
      <c r="C39" s="248"/>
      <c r="D39" s="248"/>
      <c r="E39" s="248"/>
      <c r="F39" s="248"/>
    </row>
    <row r="40" spans="2:6">
      <c r="B40" s="21" t="s">
        <v>23</v>
      </c>
      <c r="C40" s="243" t="s">
        <v>24</v>
      </c>
      <c r="D40" s="243"/>
      <c r="E40" s="243"/>
      <c r="F40" s="22" t="s">
        <v>25</v>
      </c>
    </row>
    <row r="41" spans="2:6">
      <c r="B41" s="23">
        <v>1</v>
      </c>
      <c r="C41" s="249">
        <v>2</v>
      </c>
      <c r="D41" s="249"/>
      <c r="E41" s="249"/>
      <c r="F41" s="23">
        <v>3</v>
      </c>
    </row>
    <row r="42" spans="2:6" ht="22.5" customHeight="1">
      <c r="B42" s="24" t="s">
        <v>3</v>
      </c>
      <c r="C42" s="250" t="s">
        <v>26</v>
      </c>
      <c r="D42" s="250"/>
      <c r="E42" s="250"/>
      <c r="F42" s="25">
        <f>MAX(F8:F20)</f>
        <v>31</v>
      </c>
    </row>
    <row r="43" spans="2:6" ht="31.5" customHeight="1">
      <c r="B43" s="24" t="s">
        <v>4</v>
      </c>
      <c r="C43" s="250" t="s">
        <v>27</v>
      </c>
      <c r="D43" s="250"/>
      <c r="E43" s="250"/>
      <c r="F43" s="25">
        <f>SUM(E8:E20)</f>
        <v>2.6</v>
      </c>
    </row>
    <row r="44" spans="2:6" ht="27.75" customHeight="1">
      <c r="B44" s="24" t="s">
        <v>5</v>
      </c>
      <c r="C44" s="250" t="s">
        <v>28</v>
      </c>
      <c r="D44" s="250"/>
      <c r="E44" s="250"/>
      <c r="F44" s="26">
        <f>IF(F42=0,0,F43/F42)</f>
        <v>8.387096774193549E-2</v>
      </c>
    </row>
    <row r="45" spans="2:6">
      <c r="B45" s="31"/>
      <c r="C45" s="32"/>
      <c r="D45" s="32"/>
      <c r="E45" s="32"/>
      <c r="F45" s="32"/>
    </row>
    <row r="46" spans="2:6" ht="23.25" customHeight="1">
      <c r="B46" s="2"/>
      <c r="C46" s="2" t="s">
        <v>17</v>
      </c>
      <c r="D46" s="2"/>
      <c r="E46" s="3"/>
      <c r="F46" s="3"/>
    </row>
    <row r="47" spans="2:6">
      <c r="B47" s="2"/>
      <c r="C47" s="4"/>
      <c r="D47" s="4"/>
      <c r="E47" s="3"/>
      <c r="F47" s="3"/>
    </row>
    <row r="48" spans="2:6" ht="18.75" customHeight="1">
      <c r="B48" s="5"/>
      <c r="C48" s="6"/>
      <c r="D48" s="7"/>
      <c r="E48" s="3"/>
      <c r="F48" s="8"/>
    </row>
    <row r="49" spans="2:6">
      <c r="B49" s="239" t="s">
        <v>18</v>
      </c>
      <c r="C49" s="239"/>
      <c r="D49" s="9"/>
      <c r="E49" s="239" t="s">
        <v>19</v>
      </c>
      <c r="F49" s="239"/>
    </row>
    <row r="50" spans="2:6" ht="24" customHeight="1">
      <c r="B50" s="11" t="s">
        <v>261</v>
      </c>
      <c r="C50" s="7"/>
      <c r="D50" s="7"/>
      <c r="E50" s="12"/>
      <c r="F50" s="12"/>
    </row>
    <row r="51" spans="2:6">
      <c r="B51" s="239" t="s">
        <v>21</v>
      </c>
      <c r="C51" s="239"/>
      <c r="D51" s="13"/>
      <c r="E51" s="3"/>
      <c r="F51" s="3"/>
    </row>
    <row r="52" spans="2:6">
      <c r="B52" s="14"/>
      <c r="C52" s="14"/>
      <c r="D52" s="14"/>
      <c r="E52" s="14"/>
      <c r="F52" s="14"/>
    </row>
  </sheetData>
  <mergeCells count="22">
    <mergeCell ref="B51:C51"/>
    <mergeCell ref="B39:F39"/>
    <mergeCell ref="C40:E40"/>
    <mergeCell ref="C41:E41"/>
    <mergeCell ref="C42:E42"/>
    <mergeCell ref="C43:E43"/>
    <mergeCell ref="C44:E44"/>
    <mergeCell ref="B3:F3"/>
    <mergeCell ref="B49:C49"/>
    <mergeCell ref="E49:F49"/>
    <mergeCell ref="B30:C30"/>
    <mergeCell ref="E30:F30"/>
    <mergeCell ref="B32:C32"/>
    <mergeCell ref="B38:F38"/>
    <mergeCell ref="B5:B6"/>
    <mergeCell ref="C5:C6"/>
    <mergeCell ref="D5:D6"/>
    <mergeCell ref="E5:E6"/>
    <mergeCell ref="F5:F6"/>
    <mergeCell ref="B22:F22"/>
    <mergeCell ref="B24:F24"/>
    <mergeCell ref="B25:F25"/>
  </mergeCells>
  <dataValidations count="3">
    <dataValidation type="decimal" allowBlank="1" showErrorMessage="1" errorTitle="Ошибка" error="Допускается ввод только неотрицательных чисел!" sqref="D8:E20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C8:C20">
      <formula1>900</formula1>
    </dataValidation>
    <dataValidation type="whole" allowBlank="1" showErrorMessage="1" errorTitle="Ошибка" error="Допускается ввод только неотрицательных целых чисел!" sqref="F8:F20">
      <formula1>0</formula1>
      <formula2>9.99999999999999E+23</formula2>
    </dataValidation>
  </dataValidations>
  <pageMargins left="0.7" right="0.7" top="0.75" bottom="0.75" header="0.3" footer="0.3"/>
  <pageSetup paperSize="9" scale="83" orientation="portrait" verticalDpi="0" r:id="rId1"/>
  <rowBreaks count="1" manualBreakCount="1">
    <brk id="3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3:J41"/>
  <sheetViews>
    <sheetView tabSelected="1" view="pageBreakPreview" zoomScale="115" zoomScaleNormal="100" zoomScaleSheetLayoutView="115" workbookViewId="0">
      <selection activeCell="B5" sqref="B5:J5"/>
    </sheetView>
  </sheetViews>
  <sheetFormatPr defaultRowHeight="12.75"/>
  <cols>
    <col min="3" max="3" width="36.42578125" customWidth="1"/>
    <col min="4" max="4" width="31.85546875" customWidth="1"/>
    <col min="5" max="5" width="31.7109375" customWidth="1"/>
  </cols>
  <sheetData>
    <row r="3" spans="2:10" ht="25.5" customHeight="1">
      <c r="B3" s="251" t="s">
        <v>237</v>
      </c>
      <c r="C3" s="252"/>
      <c r="D3" s="252"/>
      <c r="E3" s="252"/>
      <c r="F3" s="252"/>
      <c r="G3" s="252"/>
      <c r="H3" s="252"/>
      <c r="I3" s="252"/>
      <c r="J3" s="252"/>
    </row>
    <row r="4" spans="2:10" ht="25.5" customHeight="1">
      <c r="B4" s="257" t="s">
        <v>298</v>
      </c>
      <c r="C4" s="257"/>
      <c r="D4" s="257"/>
      <c r="E4" s="257"/>
      <c r="F4" s="257"/>
      <c r="G4" s="257"/>
      <c r="H4" s="257"/>
      <c r="I4" s="257"/>
      <c r="J4" s="257"/>
    </row>
    <row r="5" spans="2:10" ht="12" customHeight="1">
      <c r="B5" s="253" t="s">
        <v>249</v>
      </c>
      <c r="C5" s="254"/>
      <c r="D5" s="254"/>
      <c r="E5" s="254"/>
      <c r="F5" s="254"/>
      <c r="G5" s="254"/>
      <c r="H5" s="254"/>
      <c r="I5" s="254"/>
      <c r="J5" s="254"/>
    </row>
    <row r="6" spans="2:10" ht="26.25" customHeight="1">
      <c r="B6" s="201"/>
      <c r="C6" s="202"/>
      <c r="D6" s="202"/>
      <c r="E6" s="202"/>
      <c r="F6" s="202"/>
      <c r="G6" s="202"/>
      <c r="H6" s="202"/>
      <c r="I6" s="202"/>
      <c r="J6" s="202"/>
    </row>
    <row r="7" spans="2:10">
      <c r="B7" s="243" t="s">
        <v>23</v>
      </c>
      <c r="C7" s="243" t="s">
        <v>24</v>
      </c>
      <c r="D7" s="243" t="s">
        <v>247</v>
      </c>
      <c r="E7" s="243" t="s">
        <v>30</v>
      </c>
      <c r="F7" s="243" t="s">
        <v>31</v>
      </c>
      <c r="G7" s="255"/>
      <c r="H7" s="255"/>
      <c r="I7" s="255"/>
      <c r="J7" s="255"/>
    </row>
    <row r="8" spans="2:10" ht="24" customHeight="1">
      <c r="B8" s="255"/>
      <c r="C8" s="255"/>
      <c r="D8" s="243"/>
      <c r="E8" s="255"/>
      <c r="F8" s="22">
        <v>2020</v>
      </c>
      <c r="G8" s="22" t="s">
        <v>288</v>
      </c>
      <c r="H8" s="22" t="s">
        <v>288</v>
      </c>
      <c r="I8" s="22" t="s">
        <v>289</v>
      </c>
      <c r="J8" s="22" t="s">
        <v>290</v>
      </c>
    </row>
    <row r="9" spans="2:10">
      <c r="B9" s="192">
        <v>1</v>
      </c>
      <c r="C9" s="192">
        <v>2</v>
      </c>
      <c r="D9" s="192">
        <v>3</v>
      </c>
      <c r="E9" s="192">
        <v>4</v>
      </c>
      <c r="F9" s="192">
        <v>5</v>
      </c>
      <c r="G9" s="192">
        <v>6</v>
      </c>
      <c r="H9" s="192">
        <v>7</v>
      </c>
      <c r="I9" s="192">
        <v>8</v>
      </c>
      <c r="J9" s="192">
        <v>9</v>
      </c>
    </row>
    <row r="10" spans="2:10" ht="45.75" customHeight="1">
      <c r="B10" s="24" t="s">
        <v>3</v>
      </c>
      <c r="C10" s="203" t="s">
        <v>32</v>
      </c>
      <c r="D10" s="204"/>
      <c r="E10" s="204"/>
      <c r="F10" s="205">
        <f>'ф.1.1 ПоказНажежн (Пп)'!F44</f>
        <v>8.387096774193549E-2</v>
      </c>
      <c r="G10" s="205">
        <f t="shared" ref="G10:J11" si="0">F10*(1-0.015)</f>
        <v>8.2612903225806458E-2</v>
      </c>
      <c r="H10" s="205">
        <f t="shared" si="0"/>
        <v>8.1373709677419359E-2</v>
      </c>
      <c r="I10" s="205">
        <f t="shared" si="0"/>
        <v>8.0153104032258074E-2</v>
      </c>
      <c r="J10" s="205">
        <f t="shared" si="0"/>
        <v>7.8950807471774201E-2</v>
      </c>
    </row>
    <row r="11" spans="2:10" ht="33.75" customHeight="1">
      <c r="B11" s="24" t="s">
        <v>4</v>
      </c>
      <c r="C11" s="203" t="s">
        <v>33</v>
      </c>
      <c r="D11" s="206"/>
      <c r="E11" s="206"/>
      <c r="F11" s="205">
        <f>0.4*'ф.3 ПоказТехприсоед (Птпр)'!E10+0.4*'ф.3 ПоказТехприсоед (Птпр)'!E20+0.2*'ф.3 ПоказТехприсоед (Птпр)'!E30</f>
        <v>0.4</v>
      </c>
      <c r="G11" s="205">
        <f t="shared" si="0"/>
        <v>0.39400000000000002</v>
      </c>
      <c r="H11" s="205">
        <f t="shared" si="0"/>
        <v>0.38808999999999999</v>
      </c>
      <c r="I11" s="205">
        <f t="shared" si="0"/>
        <v>0.38226864999999999</v>
      </c>
      <c r="J11" s="205">
        <f t="shared" si="0"/>
        <v>0.37653462025000001</v>
      </c>
    </row>
    <row r="12" spans="2:10" ht="52.5" customHeight="1">
      <c r="B12" s="24" t="s">
        <v>5</v>
      </c>
      <c r="C12" s="203" t="s">
        <v>34</v>
      </c>
      <c r="D12" s="204"/>
      <c r="E12" s="204"/>
      <c r="F12" s="207">
        <f>'ф.2.4 Предлож_ТСО'!D48</f>
        <v>0.89749999999999996</v>
      </c>
      <c r="G12" s="207">
        <f>F12*(1+0.015)</f>
        <v>0.9109624999999999</v>
      </c>
      <c r="H12" s="207">
        <f t="shared" ref="H12:J12" si="1">G12*(1+0.015)</f>
        <v>0.9246269374999998</v>
      </c>
      <c r="I12" s="207">
        <f t="shared" si="1"/>
        <v>0.93849634156249973</v>
      </c>
      <c r="J12" s="207">
        <f t="shared" si="1"/>
        <v>0.95257378668593717</v>
      </c>
    </row>
    <row r="13" spans="2:10">
      <c r="B13" s="14"/>
      <c r="C13" s="14"/>
      <c r="D13" s="14"/>
      <c r="E13" s="14"/>
      <c r="F13" s="14"/>
      <c r="G13" s="14"/>
      <c r="H13" s="14"/>
      <c r="I13" s="14"/>
      <c r="J13" s="14"/>
    </row>
    <row r="14" spans="2:10">
      <c r="B14" s="14"/>
      <c r="C14" s="39"/>
      <c r="D14" s="14"/>
      <c r="E14" s="14"/>
      <c r="F14" s="14"/>
      <c r="G14" s="14"/>
      <c r="H14" s="14"/>
      <c r="I14" s="14"/>
      <c r="J14" s="14"/>
    </row>
    <row r="15" spans="2:10" ht="30.75" customHeight="1">
      <c r="B15" s="256" t="s">
        <v>246</v>
      </c>
      <c r="C15" s="256"/>
      <c r="D15" s="256"/>
      <c r="E15" s="256"/>
      <c r="F15" s="256"/>
      <c r="G15" s="256"/>
      <c r="H15" s="256"/>
      <c r="I15" s="256"/>
      <c r="J15" s="256"/>
    </row>
    <row r="16" spans="2:10" ht="24" customHeight="1">
      <c r="B16" s="256" t="s">
        <v>248</v>
      </c>
      <c r="C16" s="256"/>
      <c r="D16" s="256"/>
      <c r="E16" s="256"/>
      <c r="F16" s="256"/>
      <c r="G16" s="256"/>
      <c r="H16" s="256"/>
      <c r="I16" s="256"/>
      <c r="J16" s="256"/>
    </row>
    <row r="17" spans="2:10" ht="38.25" customHeight="1">
      <c r="B17" s="199"/>
      <c r="C17" s="199"/>
      <c r="D17" s="199"/>
      <c r="E17" s="199"/>
      <c r="F17" s="199"/>
      <c r="G17" s="199"/>
      <c r="H17" s="199"/>
      <c r="I17" s="199"/>
      <c r="J17" s="199"/>
    </row>
    <row r="18" spans="2:10">
      <c r="B18" s="2"/>
      <c r="C18" s="2" t="s">
        <v>17</v>
      </c>
      <c r="D18" s="4"/>
      <c r="E18" s="3"/>
      <c r="F18" s="3"/>
      <c r="G18" s="3"/>
      <c r="H18" s="2"/>
      <c r="I18" s="2"/>
      <c r="J18" s="2"/>
    </row>
    <row r="19" spans="2:10">
      <c r="B19" s="2"/>
      <c r="C19" s="4"/>
      <c r="D19" s="4"/>
      <c r="E19" s="3"/>
      <c r="F19" s="3"/>
      <c r="G19" s="3"/>
      <c r="H19" s="2"/>
      <c r="I19" s="2"/>
      <c r="J19" s="2"/>
    </row>
    <row r="20" spans="2:10" ht="33.75" customHeight="1">
      <c r="B20" s="5"/>
      <c r="C20" s="6"/>
      <c r="D20" s="6"/>
      <c r="E20" s="40"/>
      <c r="F20" s="3"/>
      <c r="G20" s="3"/>
      <c r="H20" s="2"/>
      <c r="I20" s="2"/>
      <c r="J20" s="2"/>
    </row>
    <row r="21" spans="2:10">
      <c r="B21" s="239" t="s">
        <v>18</v>
      </c>
      <c r="C21" s="239"/>
      <c r="D21" s="239" t="s">
        <v>19</v>
      </c>
      <c r="E21" s="239"/>
      <c r="F21" s="3"/>
      <c r="G21" s="3"/>
      <c r="H21" s="2"/>
      <c r="I21" s="2"/>
      <c r="J21" s="2"/>
    </row>
    <row r="22" spans="2:10" ht="27.75" customHeight="1">
      <c r="B22" s="11" t="s">
        <v>261</v>
      </c>
      <c r="C22" s="7"/>
      <c r="D22" s="7"/>
      <c r="E22" s="41"/>
      <c r="F22" s="3"/>
      <c r="G22" s="3"/>
      <c r="H22" s="2"/>
      <c r="I22" s="2"/>
      <c r="J22" s="2"/>
    </row>
    <row r="23" spans="2:10" ht="26.25" customHeight="1">
      <c r="B23" s="239" t="s">
        <v>21</v>
      </c>
      <c r="C23" s="239"/>
      <c r="D23" s="42"/>
      <c r="E23" s="42"/>
      <c r="F23" s="3"/>
      <c r="G23" s="3"/>
      <c r="H23" s="2"/>
      <c r="I23" s="2"/>
      <c r="J23" s="2"/>
    </row>
    <row r="24" spans="2:10">
      <c r="B24" s="14"/>
      <c r="C24" s="14"/>
      <c r="D24" s="14"/>
      <c r="E24" s="14"/>
      <c r="F24" s="14"/>
      <c r="G24" s="14"/>
      <c r="H24" s="14"/>
      <c r="I24" s="14"/>
      <c r="J24" s="14"/>
    </row>
    <row r="25" spans="2:10">
      <c r="B25" s="16"/>
      <c r="C25" s="16"/>
      <c r="D25" s="16"/>
      <c r="E25" s="16"/>
      <c r="F25" s="16"/>
      <c r="G25" s="16"/>
      <c r="H25" s="16"/>
      <c r="I25" s="16"/>
      <c r="J25" s="16"/>
    </row>
    <row r="26" spans="2:10">
      <c r="B26" s="30"/>
      <c r="C26" s="30"/>
      <c r="D26" s="30"/>
      <c r="E26" s="30"/>
      <c r="F26" s="30"/>
      <c r="G26" s="30"/>
      <c r="H26" s="30"/>
      <c r="I26" s="30"/>
      <c r="J26" s="30"/>
    </row>
    <row r="27" spans="2:10">
      <c r="B27" s="30"/>
      <c r="C27" s="30"/>
      <c r="D27" s="30"/>
      <c r="E27" s="30"/>
      <c r="F27" s="30"/>
      <c r="G27" s="30"/>
      <c r="H27" s="30"/>
      <c r="I27" s="30"/>
      <c r="J27" s="30"/>
    </row>
    <row r="28" spans="2:10">
      <c r="B28" s="30"/>
      <c r="C28" s="30"/>
      <c r="D28" s="30"/>
      <c r="E28" s="30"/>
      <c r="F28" s="30"/>
      <c r="G28" s="30"/>
      <c r="H28" s="30"/>
      <c r="I28" s="30"/>
      <c r="J28" s="30"/>
    </row>
    <row r="29" spans="2:10">
      <c r="B29" s="30"/>
      <c r="C29" s="30"/>
      <c r="D29" s="30"/>
      <c r="E29" s="30"/>
      <c r="F29" s="30"/>
      <c r="G29" s="30"/>
      <c r="H29" s="30"/>
      <c r="I29" s="30"/>
      <c r="J29" s="30"/>
    </row>
    <row r="30" spans="2:10">
      <c r="B30" s="30"/>
      <c r="C30" s="30"/>
      <c r="D30" s="30"/>
      <c r="E30" s="30"/>
      <c r="F30" s="30"/>
      <c r="G30" s="30"/>
      <c r="H30" s="30"/>
      <c r="I30" s="30"/>
      <c r="J30" s="30"/>
    </row>
    <row r="31" spans="2:10">
      <c r="B31" s="30"/>
      <c r="C31" s="30"/>
      <c r="D31" s="30"/>
      <c r="E31" s="30"/>
      <c r="F31" s="30"/>
      <c r="G31" s="30"/>
      <c r="H31" s="30"/>
      <c r="I31" s="30"/>
      <c r="J31" s="30"/>
    </row>
    <row r="32" spans="2:10">
      <c r="B32" s="30"/>
      <c r="C32" s="30"/>
      <c r="D32" s="30"/>
      <c r="E32" s="30"/>
      <c r="F32" s="30"/>
      <c r="G32" s="30"/>
      <c r="H32" s="30"/>
      <c r="I32" s="30"/>
      <c r="J32" s="30"/>
    </row>
    <row r="33" spans="2:10">
      <c r="B33" s="30"/>
      <c r="C33" s="30"/>
      <c r="D33" s="30"/>
      <c r="E33" s="30"/>
      <c r="F33" s="30"/>
      <c r="G33" s="30"/>
      <c r="H33" s="30"/>
      <c r="I33" s="30"/>
      <c r="J33" s="30"/>
    </row>
    <row r="34" spans="2:10">
      <c r="B34" s="30"/>
      <c r="C34" s="30"/>
      <c r="D34" s="30"/>
      <c r="E34" s="30"/>
      <c r="F34" s="30"/>
      <c r="G34" s="30"/>
      <c r="H34" s="30"/>
      <c r="I34" s="30"/>
      <c r="J34" s="30"/>
    </row>
    <row r="35" spans="2:10">
      <c r="B35" s="30"/>
      <c r="C35" s="30"/>
      <c r="D35" s="30"/>
      <c r="E35" s="30"/>
      <c r="F35" s="30"/>
      <c r="G35" s="30"/>
      <c r="H35" s="30"/>
      <c r="I35" s="30"/>
      <c r="J35" s="30"/>
    </row>
    <row r="36" spans="2:10">
      <c r="B36" s="30"/>
      <c r="C36" s="30"/>
      <c r="D36" s="30"/>
      <c r="E36" s="30"/>
      <c r="F36" s="30"/>
      <c r="G36" s="30"/>
      <c r="H36" s="30"/>
      <c r="I36" s="30"/>
      <c r="J36" s="30"/>
    </row>
    <row r="37" spans="2:10">
      <c r="B37" s="30"/>
      <c r="C37" s="30"/>
      <c r="D37" s="30"/>
      <c r="E37" s="30"/>
      <c r="F37" s="30"/>
      <c r="G37" s="30"/>
      <c r="H37" s="30"/>
      <c r="I37" s="30"/>
      <c r="J37" s="30"/>
    </row>
    <row r="38" spans="2:10">
      <c r="B38" s="30"/>
      <c r="C38" s="30"/>
      <c r="D38" s="30"/>
      <c r="E38" s="30"/>
      <c r="F38" s="30"/>
      <c r="G38" s="30"/>
      <c r="H38" s="30"/>
      <c r="I38" s="30"/>
      <c r="J38" s="30"/>
    </row>
    <row r="39" spans="2:10">
      <c r="B39" s="30"/>
      <c r="C39" s="30"/>
      <c r="D39" s="30"/>
      <c r="E39" s="30"/>
      <c r="F39" s="30"/>
      <c r="G39" s="30"/>
      <c r="H39" s="30"/>
      <c r="I39" s="30"/>
      <c r="J39" s="30"/>
    </row>
    <row r="40" spans="2:10">
      <c r="B40" s="30"/>
      <c r="C40" s="30"/>
      <c r="D40" s="30"/>
      <c r="E40" s="30"/>
      <c r="F40" s="30"/>
      <c r="G40" s="30"/>
      <c r="H40" s="30"/>
      <c r="I40" s="30"/>
      <c r="J40" s="30"/>
    </row>
    <row r="41" spans="2:10">
      <c r="B41" s="30"/>
      <c r="C41" s="30"/>
      <c r="D41" s="30"/>
      <c r="E41" s="30"/>
      <c r="F41" s="30"/>
      <c r="G41" s="30"/>
      <c r="H41" s="30"/>
      <c r="I41" s="30"/>
      <c r="J41" s="30"/>
    </row>
  </sheetData>
  <mergeCells count="13">
    <mergeCell ref="B23:C23"/>
    <mergeCell ref="B3:J3"/>
    <mergeCell ref="B5:J5"/>
    <mergeCell ref="B7:B8"/>
    <mergeCell ref="C7:C8"/>
    <mergeCell ref="D7:D8"/>
    <mergeCell ref="E7:E8"/>
    <mergeCell ref="F7:J7"/>
    <mergeCell ref="B15:J15"/>
    <mergeCell ref="B16:J16"/>
    <mergeCell ref="B4:J4"/>
    <mergeCell ref="B21:C21"/>
    <mergeCell ref="D21:E21"/>
  </mergeCells>
  <conditionalFormatting sqref="D10:J12">
    <cfRule type="cellIs" dxfId="56" priority="4" stopIfTrue="1" operator="equal">
      <formula>""""""</formula>
    </cfRule>
    <cfRule type="cellIs" dxfId="55" priority="5" stopIfTrue="1" operator="between">
      <formula>""""""</formula>
      <formula>""""""</formula>
    </cfRule>
    <cfRule type="cellIs" dxfId="54" priority="6" stopIfTrue="1" operator="equal">
      <formula>""""""</formula>
    </cfRule>
  </conditionalFormatting>
  <dataValidations count="2">
    <dataValidation type="decimal" allowBlank="1" showErrorMessage="1" errorTitle="Ошибка" error="Допускается ввод только неотрицательных чисел!" sqref="F10:J11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D10:E12">
      <formula1>900</formula1>
    </dataValidation>
  </dataValidations>
  <pageMargins left="0.7" right="0.7" top="0.75" bottom="0.75" header="0.3" footer="0.3"/>
  <pageSetup paperSize="9" scale="54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AG70"/>
  <sheetViews>
    <sheetView view="pageBreakPreview" topLeftCell="A52" zoomScale="115" zoomScaleNormal="100" zoomScaleSheetLayoutView="115" workbookViewId="0">
      <selection activeCell="E7" sqref="E7"/>
    </sheetView>
  </sheetViews>
  <sheetFormatPr defaultRowHeight="12.75"/>
  <cols>
    <col min="3" max="3" width="72.140625" customWidth="1"/>
    <col min="4" max="4" width="5" customWidth="1"/>
    <col min="10" max="10" width="5.7109375" customWidth="1"/>
    <col min="11" max="15" width="9.140625" hidden="1" customWidth="1"/>
    <col min="16" max="16" width="3.5703125" hidden="1" customWidth="1"/>
    <col min="17" max="21" width="9.140625" hidden="1" customWidth="1"/>
    <col min="22" max="22" width="4.28515625" hidden="1" customWidth="1"/>
    <col min="23" max="27" width="9.140625" hidden="1" customWidth="1"/>
    <col min="28" max="28" width="4.42578125" hidden="1" customWidth="1"/>
    <col min="29" max="33" width="9.140625" hidden="1" customWidth="1"/>
    <col min="34" max="34" width="0" hidden="1" customWidth="1"/>
  </cols>
  <sheetData>
    <row r="3" spans="2:30">
      <c r="B3" s="266" t="s">
        <v>53</v>
      </c>
      <c r="C3" s="266"/>
      <c r="D3" s="44"/>
      <c r="E3" s="44"/>
      <c r="F3" s="44"/>
    </row>
    <row r="4" spans="2:30" ht="22.5" customHeight="1">
      <c r="B4" s="267" t="s">
        <v>298</v>
      </c>
      <c r="C4" s="268"/>
      <c r="D4" s="45"/>
      <c r="E4" s="44"/>
      <c r="F4" s="44"/>
    </row>
    <row r="5" spans="2:30">
      <c r="B5" s="46"/>
      <c r="C5" s="46"/>
      <c r="D5" s="45"/>
      <c r="E5" s="44"/>
      <c r="F5" s="44"/>
    </row>
    <row r="6" spans="2:30">
      <c r="B6" s="269" t="s">
        <v>54</v>
      </c>
      <c r="C6" s="269" t="s">
        <v>55</v>
      </c>
      <c r="D6" s="47"/>
      <c r="E6" s="271" t="s">
        <v>292</v>
      </c>
      <c r="F6" s="272"/>
      <c r="K6" s="261" t="s">
        <v>91</v>
      </c>
      <c r="L6" s="262"/>
      <c r="Q6" s="261" t="s">
        <v>113</v>
      </c>
      <c r="R6" s="262"/>
      <c r="W6" s="261" t="s">
        <v>114</v>
      </c>
      <c r="X6" s="262"/>
      <c r="AC6" s="261" t="s">
        <v>115</v>
      </c>
      <c r="AD6" s="262"/>
    </row>
    <row r="7" spans="2:30">
      <c r="B7" s="270"/>
      <c r="C7" s="270"/>
      <c r="D7" s="47"/>
      <c r="E7" s="48" t="s">
        <v>251</v>
      </c>
      <c r="F7" s="48" t="s">
        <v>57</v>
      </c>
      <c r="K7" s="68" t="s">
        <v>250</v>
      </c>
      <c r="L7" s="68" t="s">
        <v>57</v>
      </c>
      <c r="Q7" s="68" t="s">
        <v>250</v>
      </c>
      <c r="R7" s="68" t="s">
        <v>57</v>
      </c>
      <c r="W7" s="68" t="s">
        <v>56</v>
      </c>
      <c r="X7" s="68" t="s">
        <v>57</v>
      </c>
      <c r="AC7" s="68" t="s">
        <v>56</v>
      </c>
      <c r="AD7" s="68" t="s">
        <v>57</v>
      </c>
    </row>
    <row r="8" spans="2:30">
      <c r="B8" s="49" t="s">
        <v>3</v>
      </c>
      <c r="C8" s="49" t="s">
        <v>4</v>
      </c>
      <c r="D8" s="50"/>
      <c r="E8" s="49" t="s">
        <v>5</v>
      </c>
      <c r="F8" s="49" t="s">
        <v>6</v>
      </c>
      <c r="K8" s="69" t="s">
        <v>7</v>
      </c>
      <c r="L8" s="69" t="s">
        <v>8</v>
      </c>
      <c r="Q8" s="69" t="s">
        <v>7</v>
      </c>
      <c r="R8" s="69" t="s">
        <v>8</v>
      </c>
      <c r="W8" s="69" t="s">
        <v>7</v>
      </c>
      <c r="X8" s="69" t="s">
        <v>8</v>
      </c>
      <c r="AC8" s="69" t="s">
        <v>7</v>
      </c>
      <c r="AD8" s="69" t="s">
        <v>8</v>
      </c>
    </row>
    <row r="9" spans="2:30" ht="38.25">
      <c r="B9" s="51" t="s">
        <v>3</v>
      </c>
      <c r="C9" s="52" t="s">
        <v>58</v>
      </c>
      <c r="D9" s="53"/>
      <c r="E9" s="54"/>
      <c r="F9" s="54"/>
      <c r="K9" s="70"/>
      <c r="L9" s="70"/>
      <c r="Q9" s="70"/>
      <c r="R9" s="70"/>
      <c r="W9" s="70"/>
      <c r="X9" s="70"/>
      <c r="AC9" s="70"/>
      <c r="AD9" s="70"/>
    </row>
    <row r="10" spans="2:30" ht="25.5">
      <c r="B10" s="264" t="s">
        <v>59</v>
      </c>
      <c r="C10" s="55" t="s">
        <v>60</v>
      </c>
      <c r="D10" s="53"/>
      <c r="E10" s="56">
        <f t="shared" ref="E10:E16" si="0">F10</f>
        <v>1</v>
      </c>
      <c r="F10" s="57">
        <v>1</v>
      </c>
      <c r="K10" s="56">
        <f>L10</f>
        <v>1.0149999999999999</v>
      </c>
      <c r="L10" s="56">
        <f>F10*(1+0.015)</f>
        <v>1.0149999999999999</v>
      </c>
      <c r="Q10" s="56">
        <f>R10</f>
        <v>1.0302249999999997</v>
      </c>
      <c r="R10" s="56">
        <f>L10*(1+0.015)</f>
        <v>1.0302249999999997</v>
      </c>
      <c r="W10" s="56">
        <f>X10</f>
        <v>1.0456783749999996</v>
      </c>
      <c r="X10" s="56">
        <f>R10*(1+0.015)</f>
        <v>1.0456783749999996</v>
      </c>
      <c r="AC10" s="56">
        <f>AD10</f>
        <v>1.0613635506249994</v>
      </c>
      <c r="AD10" s="56">
        <f>X10*(1+0.015)</f>
        <v>1.0613635506249994</v>
      </c>
    </row>
    <row r="11" spans="2:30">
      <c r="B11" s="264"/>
      <c r="C11" s="55" t="s">
        <v>61</v>
      </c>
      <c r="D11" s="53"/>
      <c r="E11" s="56">
        <f t="shared" si="0"/>
        <v>1</v>
      </c>
      <c r="F11" s="57">
        <v>1</v>
      </c>
      <c r="K11" s="56">
        <f>L11</f>
        <v>1.0149999999999999</v>
      </c>
      <c r="L11" s="56">
        <f>F11*(1+0.015)</f>
        <v>1.0149999999999999</v>
      </c>
      <c r="Q11" s="56">
        <f>R11</f>
        <v>1.0302249999999997</v>
      </c>
      <c r="R11" s="56">
        <f>L11*(1+0.015)</f>
        <v>1.0302249999999997</v>
      </c>
      <c r="W11" s="56">
        <f>X11</f>
        <v>1.0456783749999996</v>
      </c>
      <c r="X11" s="56">
        <f>R11*(1+0.015)</f>
        <v>1.0456783749999996</v>
      </c>
      <c r="AC11" s="56">
        <f>AD11</f>
        <v>1.0613635506249994</v>
      </c>
      <c r="AD11" s="56">
        <f>X11*(1+0.015)</f>
        <v>1.0613635506249994</v>
      </c>
    </row>
    <row r="12" spans="2:30" ht="51">
      <c r="B12" s="51" t="s">
        <v>62</v>
      </c>
      <c r="C12" s="58" t="s">
        <v>63</v>
      </c>
      <c r="D12" s="59"/>
      <c r="E12" s="60"/>
      <c r="F12" s="60"/>
      <c r="K12" s="60"/>
      <c r="L12" s="60"/>
      <c r="Q12" s="60"/>
      <c r="R12" s="60"/>
      <c r="W12" s="60"/>
      <c r="X12" s="60"/>
      <c r="AC12" s="60"/>
      <c r="AD12" s="60"/>
    </row>
    <row r="13" spans="2:30" ht="25.5">
      <c r="B13" s="51" t="s">
        <v>64</v>
      </c>
      <c r="C13" s="61" t="s">
        <v>65</v>
      </c>
      <c r="D13" s="62"/>
      <c r="E13" s="56">
        <f t="shared" si="0"/>
        <v>1</v>
      </c>
      <c r="F13" s="57">
        <v>1</v>
      </c>
      <c r="K13" s="56">
        <f t="shared" ref="K13:K30" si="1">L13</f>
        <v>1.0149999999999999</v>
      </c>
      <c r="L13" s="56">
        <f>F13*(1+0.015)</f>
        <v>1.0149999999999999</v>
      </c>
      <c r="Q13" s="56">
        <f t="shared" ref="Q13:Q16" si="2">R13</f>
        <v>1.0302249999999997</v>
      </c>
      <c r="R13" s="56">
        <f>L13*(1+0.015)</f>
        <v>1.0302249999999997</v>
      </c>
      <c r="W13" s="56">
        <f t="shared" ref="W13:W16" si="3">X13</f>
        <v>1.0456783749999996</v>
      </c>
      <c r="X13" s="56">
        <f>R13*(1+0.015)</f>
        <v>1.0456783749999996</v>
      </c>
      <c r="AC13" s="56">
        <f t="shared" ref="AC13:AC16" si="4">AD13</f>
        <v>1.0613635506249994</v>
      </c>
      <c r="AD13" s="56">
        <f>X13*(1+0.015)</f>
        <v>1.0613635506249994</v>
      </c>
    </row>
    <row r="14" spans="2:30" ht="38.25">
      <c r="B14" s="51" t="s">
        <v>66</v>
      </c>
      <c r="C14" s="61" t="s">
        <v>67</v>
      </c>
      <c r="D14" s="62"/>
      <c r="E14" s="63">
        <f t="shared" si="0"/>
        <v>1</v>
      </c>
      <c r="F14" s="64">
        <v>1</v>
      </c>
      <c r="K14" s="63">
        <f t="shared" si="1"/>
        <v>1</v>
      </c>
      <c r="L14" s="56">
        <f>F14</f>
        <v>1</v>
      </c>
      <c r="Q14" s="63">
        <f t="shared" si="2"/>
        <v>1</v>
      </c>
      <c r="R14" s="56">
        <f>L14</f>
        <v>1</v>
      </c>
      <c r="W14" s="63">
        <f t="shared" si="3"/>
        <v>1</v>
      </c>
      <c r="X14" s="56">
        <f>R14</f>
        <v>1</v>
      </c>
      <c r="AC14" s="63">
        <f t="shared" si="4"/>
        <v>1</v>
      </c>
      <c r="AD14" s="56">
        <f>X14</f>
        <v>1</v>
      </c>
    </row>
    <row r="15" spans="2:30" ht="25.5">
      <c r="B15" s="51" t="s">
        <v>68</v>
      </c>
      <c r="C15" s="61" t="s">
        <v>69</v>
      </c>
      <c r="D15" s="62"/>
      <c r="E15" s="56">
        <f t="shared" si="0"/>
        <v>1</v>
      </c>
      <c r="F15" s="57">
        <v>1</v>
      </c>
      <c r="K15" s="56">
        <f t="shared" si="1"/>
        <v>1.0149999999999999</v>
      </c>
      <c r="L15" s="56">
        <f>F15*(1+0.015)</f>
        <v>1.0149999999999999</v>
      </c>
      <c r="Q15" s="56">
        <f t="shared" si="2"/>
        <v>1.0302249999999997</v>
      </c>
      <c r="R15" s="56">
        <f>L15*(1+0.015)</f>
        <v>1.0302249999999997</v>
      </c>
      <c r="W15" s="56">
        <f t="shared" si="3"/>
        <v>1.0456783749999996</v>
      </c>
      <c r="X15" s="56">
        <f>R15*(1+0.015)</f>
        <v>1.0456783749999996</v>
      </c>
      <c r="AC15" s="56">
        <f t="shared" si="4"/>
        <v>1.0613635506249994</v>
      </c>
      <c r="AD15" s="56">
        <f>X15*(1+0.015)</f>
        <v>1.0613635506249994</v>
      </c>
    </row>
    <row r="16" spans="2:30" ht="38.25">
      <c r="B16" s="51" t="s">
        <v>70</v>
      </c>
      <c r="C16" s="61" t="s">
        <v>71</v>
      </c>
      <c r="D16" s="62"/>
      <c r="E16" s="56">
        <f t="shared" si="0"/>
        <v>1</v>
      </c>
      <c r="F16" s="57">
        <v>1</v>
      </c>
      <c r="K16" s="56">
        <f t="shared" si="1"/>
        <v>1.0149999999999999</v>
      </c>
      <c r="L16" s="56">
        <f>F16*(1+0.015)</f>
        <v>1.0149999999999999</v>
      </c>
      <c r="Q16" s="56">
        <f t="shared" si="2"/>
        <v>1.0302249999999997</v>
      </c>
      <c r="R16" s="56">
        <f>L16*(1+0.015)</f>
        <v>1.0302249999999997</v>
      </c>
      <c r="W16" s="56">
        <f t="shared" si="3"/>
        <v>1.0456783749999996</v>
      </c>
      <c r="X16" s="56">
        <f>R16*(1+0.015)</f>
        <v>1.0456783749999996</v>
      </c>
      <c r="AC16" s="56">
        <f t="shared" si="4"/>
        <v>1.0613635506249994</v>
      </c>
      <c r="AD16" s="56">
        <f>X16*(1+0.015)</f>
        <v>1.0613635506249994</v>
      </c>
    </row>
    <row r="17" spans="2:30" ht="38.25">
      <c r="B17" s="51" t="s">
        <v>4</v>
      </c>
      <c r="C17" s="65" t="s">
        <v>72</v>
      </c>
      <c r="D17" s="53"/>
      <c r="E17" s="66"/>
      <c r="F17" s="66"/>
      <c r="K17" s="66"/>
      <c r="L17" s="66"/>
      <c r="Q17" s="66"/>
      <c r="R17" s="66"/>
      <c r="W17" s="66"/>
      <c r="X17" s="66"/>
      <c r="AC17" s="66"/>
      <c r="AD17" s="66"/>
    </row>
    <row r="18" spans="2:30" ht="25.5">
      <c r="B18" s="51" t="s">
        <v>73</v>
      </c>
      <c r="C18" s="67" t="s">
        <v>74</v>
      </c>
      <c r="D18" s="59"/>
      <c r="E18" s="63">
        <f>F18</f>
        <v>1</v>
      </c>
      <c r="F18" s="64">
        <v>1</v>
      </c>
      <c r="K18" s="63">
        <f t="shared" si="1"/>
        <v>1</v>
      </c>
      <c r="L18" s="56">
        <f>F18</f>
        <v>1</v>
      </c>
      <c r="Q18" s="63">
        <f t="shared" ref="Q18:Q22" si="5">R18</f>
        <v>1</v>
      </c>
      <c r="R18" s="56">
        <f>L18</f>
        <v>1</v>
      </c>
      <c r="W18" s="63">
        <f t="shared" ref="W18:W22" si="6">X18</f>
        <v>1</v>
      </c>
      <c r="X18" s="56">
        <f>R18</f>
        <v>1</v>
      </c>
      <c r="AC18" s="63">
        <f t="shared" ref="AC18:AC22" si="7">AD18</f>
        <v>1</v>
      </c>
      <c r="AD18" s="56">
        <f>X18</f>
        <v>1</v>
      </c>
    </row>
    <row r="19" spans="2:30" ht="38.25">
      <c r="B19" s="51" t="s">
        <v>75</v>
      </c>
      <c r="C19" s="229" t="s">
        <v>76</v>
      </c>
      <c r="D19" s="59"/>
      <c r="E19" s="63">
        <f>F19</f>
        <v>0</v>
      </c>
      <c r="F19" s="64">
        <v>0</v>
      </c>
      <c r="K19" s="63">
        <f t="shared" si="1"/>
        <v>0</v>
      </c>
      <c r="L19" s="56">
        <f>F19</f>
        <v>0</v>
      </c>
      <c r="Q19" s="63">
        <f t="shared" si="5"/>
        <v>0</v>
      </c>
      <c r="R19" s="56">
        <f>L19</f>
        <v>0</v>
      </c>
      <c r="W19" s="63">
        <f t="shared" si="6"/>
        <v>0</v>
      </c>
      <c r="X19" s="56">
        <f>R19</f>
        <v>0</v>
      </c>
      <c r="AC19" s="63">
        <f t="shared" si="7"/>
        <v>0</v>
      </c>
      <c r="AD19" s="56">
        <f>X19</f>
        <v>0</v>
      </c>
    </row>
    <row r="20" spans="2:30" ht="38.25">
      <c r="B20" s="51" t="s">
        <v>77</v>
      </c>
      <c r="C20" s="67" t="s">
        <v>78</v>
      </c>
      <c r="D20" s="59"/>
      <c r="E20" s="63">
        <f>F20</f>
        <v>0</v>
      </c>
      <c r="F20" s="64">
        <v>0</v>
      </c>
      <c r="K20" s="63">
        <f t="shared" si="1"/>
        <v>0</v>
      </c>
      <c r="L20" s="56">
        <f>F20</f>
        <v>0</v>
      </c>
      <c r="Q20" s="63">
        <f t="shared" si="5"/>
        <v>0</v>
      </c>
      <c r="R20" s="56">
        <f>L20</f>
        <v>0</v>
      </c>
      <c r="W20" s="63">
        <f t="shared" si="6"/>
        <v>0</v>
      </c>
      <c r="X20" s="56">
        <f>R20</f>
        <v>0</v>
      </c>
      <c r="AC20" s="63">
        <f t="shared" si="7"/>
        <v>0</v>
      </c>
      <c r="AD20" s="56">
        <f>X20</f>
        <v>0</v>
      </c>
    </row>
    <row r="21" spans="2:30" ht="38.25">
      <c r="B21" s="51" t="s">
        <v>5</v>
      </c>
      <c r="C21" s="65" t="s">
        <v>79</v>
      </c>
      <c r="D21" s="53"/>
      <c r="E21" s="63">
        <f>F21</f>
        <v>1</v>
      </c>
      <c r="F21" s="64">
        <v>1</v>
      </c>
      <c r="K21" s="63">
        <f t="shared" si="1"/>
        <v>1</v>
      </c>
      <c r="L21" s="56">
        <f>F21</f>
        <v>1</v>
      </c>
      <c r="Q21" s="63">
        <f t="shared" si="5"/>
        <v>1</v>
      </c>
      <c r="R21" s="56">
        <f>L21</f>
        <v>1</v>
      </c>
      <c r="W21" s="63">
        <f t="shared" si="6"/>
        <v>1</v>
      </c>
      <c r="X21" s="56">
        <f>R21</f>
        <v>1</v>
      </c>
      <c r="AC21" s="63">
        <f t="shared" si="7"/>
        <v>1</v>
      </c>
      <c r="AD21" s="56">
        <f>X21</f>
        <v>1</v>
      </c>
    </row>
    <row r="22" spans="2:30" ht="51">
      <c r="B22" s="51" t="s">
        <v>6</v>
      </c>
      <c r="C22" s="65" t="s">
        <v>80</v>
      </c>
      <c r="D22" s="53"/>
      <c r="E22" s="63">
        <f>F22</f>
        <v>1</v>
      </c>
      <c r="F22" s="64">
        <v>1</v>
      </c>
      <c r="K22" s="63">
        <f t="shared" si="1"/>
        <v>1</v>
      </c>
      <c r="L22" s="56">
        <f>F22</f>
        <v>1</v>
      </c>
      <c r="Q22" s="63">
        <f t="shared" si="5"/>
        <v>1</v>
      </c>
      <c r="R22" s="56">
        <f>L22</f>
        <v>1</v>
      </c>
      <c r="W22" s="63">
        <f t="shared" si="6"/>
        <v>1</v>
      </c>
      <c r="X22" s="56">
        <f>R22</f>
        <v>1</v>
      </c>
      <c r="AC22" s="63">
        <f t="shared" si="7"/>
        <v>1</v>
      </c>
      <c r="AD22" s="56">
        <f>X22</f>
        <v>1</v>
      </c>
    </row>
    <row r="23" spans="2:30" ht="25.5">
      <c r="B23" s="51" t="s">
        <v>7</v>
      </c>
      <c r="C23" s="65" t="s">
        <v>81</v>
      </c>
      <c r="D23" s="53"/>
      <c r="E23" s="66"/>
      <c r="F23" s="66"/>
      <c r="K23" s="66"/>
      <c r="L23" s="66"/>
      <c r="Q23" s="66"/>
      <c r="R23" s="66"/>
      <c r="W23" s="66"/>
      <c r="X23" s="66"/>
      <c r="AC23" s="66"/>
      <c r="AD23" s="66"/>
    </row>
    <row r="24" spans="2:30" ht="38.25">
      <c r="B24" s="51" t="s">
        <v>82</v>
      </c>
      <c r="C24" s="58" t="s">
        <v>83</v>
      </c>
      <c r="D24" s="59"/>
      <c r="E24" s="56">
        <f>F24</f>
        <v>0</v>
      </c>
      <c r="F24" s="57">
        <v>0</v>
      </c>
      <c r="K24" s="56">
        <f>L24</f>
        <v>0</v>
      </c>
      <c r="L24" s="56">
        <f>F24*(1-0.015)</f>
        <v>0</v>
      </c>
      <c r="Q24" s="56">
        <f>R24</f>
        <v>0</v>
      </c>
      <c r="R24" s="56">
        <f>L24*(1-0.015)</f>
        <v>0</v>
      </c>
      <c r="W24" s="56">
        <f>X24</f>
        <v>0</v>
      </c>
      <c r="X24" s="56">
        <f>R24*(1-0.015)</f>
        <v>0</v>
      </c>
      <c r="AC24" s="56">
        <f>AD24</f>
        <v>0</v>
      </c>
      <c r="AD24" s="56">
        <f>X24*(1-0.015)</f>
        <v>0</v>
      </c>
    </row>
    <row r="25" spans="2:30" ht="19.5" customHeight="1">
      <c r="B25" s="51"/>
      <c r="C25" s="189" t="s">
        <v>87</v>
      </c>
      <c r="D25" s="62"/>
      <c r="E25" s="56">
        <f>F25</f>
        <v>2</v>
      </c>
      <c r="F25" s="57">
        <v>2</v>
      </c>
      <c r="K25" s="56">
        <f t="shared" si="1"/>
        <v>2.0299999999999998</v>
      </c>
      <c r="L25" s="56">
        <f>F25*(1+0.015)</f>
        <v>2.0299999999999998</v>
      </c>
      <c r="Q25" s="56">
        <f t="shared" ref="Q25" si="8">R25</f>
        <v>2.0604499999999994</v>
      </c>
      <c r="R25" s="56">
        <f>L25*(1+0.015)</f>
        <v>2.0604499999999994</v>
      </c>
      <c r="W25" s="56">
        <f t="shared" ref="W25" si="9">X25</f>
        <v>2.0913567499999992</v>
      </c>
      <c r="X25" s="56">
        <f>R25*(1+0.015)</f>
        <v>2.0913567499999992</v>
      </c>
      <c r="AC25" s="56">
        <f t="shared" ref="AC25" si="10">AD25</f>
        <v>2.1227271012499989</v>
      </c>
      <c r="AD25" s="56">
        <f>X25*(1+0.015)</f>
        <v>2.1227271012499989</v>
      </c>
    </row>
    <row r="26" spans="2:30" ht="38.25">
      <c r="B26" s="51" t="s">
        <v>8</v>
      </c>
      <c r="C26" s="55" t="s">
        <v>84</v>
      </c>
      <c r="D26" s="53"/>
      <c r="E26" s="60"/>
      <c r="F26" s="60"/>
      <c r="K26" s="60"/>
      <c r="L26" s="60"/>
      <c r="Q26" s="60"/>
      <c r="R26" s="60"/>
      <c r="W26" s="60"/>
      <c r="X26" s="60"/>
      <c r="AC26" s="60"/>
      <c r="AD26" s="60"/>
    </row>
    <row r="27" spans="2:30" ht="25.5">
      <c r="B27" s="51" t="s">
        <v>85</v>
      </c>
      <c r="C27" s="58" t="s">
        <v>86</v>
      </c>
      <c r="D27" s="59"/>
      <c r="E27" s="56">
        <f>F27</f>
        <v>2</v>
      </c>
      <c r="F27" s="57">
        <v>2</v>
      </c>
      <c r="K27" s="56">
        <f t="shared" si="1"/>
        <v>1.97</v>
      </c>
      <c r="L27" s="56">
        <f>F27*(1-0.015)</f>
        <v>1.97</v>
      </c>
      <c r="Q27" s="56">
        <f t="shared" ref="Q27:Q30" si="11">R27</f>
        <v>1.94045</v>
      </c>
      <c r="R27" s="56">
        <f>L27*(1-0.015)</f>
        <v>1.94045</v>
      </c>
      <c r="W27" s="56">
        <f t="shared" ref="W27:W30" si="12">X27</f>
        <v>1.91134325</v>
      </c>
      <c r="X27" s="56">
        <f>R27*(1-0.015)</f>
        <v>1.91134325</v>
      </c>
      <c r="AC27" s="56">
        <f t="shared" ref="AC27:AC30" si="13">AD27</f>
        <v>1.88267310125</v>
      </c>
      <c r="AD27" s="56">
        <f>X27*(1-0.015)</f>
        <v>1.88267310125</v>
      </c>
    </row>
    <row r="28" spans="2:30" ht="18" customHeight="1">
      <c r="B28" s="51"/>
      <c r="C28" s="189" t="s">
        <v>87</v>
      </c>
      <c r="D28" s="62"/>
      <c r="E28" s="56">
        <f>F28</f>
        <v>2</v>
      </c>
      <c r="F28" s="56">
        <f>F25</f>
        <v>2</v>
      </c>
      <c r="K28" s="56">
        <f t="shared" si="1"/>
        <v>2.0299999999999998</v>
      </c>
      <c r="L28" s="56">
        <f>F28*(1+0.015)</f>
        <v>2.0299999999999998</v>
      </c>
      <c r="Q28" s="56">
        <f t="shared" si="11"/>
        <v>2.0604499999999994</v>
      </c>
      <c r="R28" s="56">
        <f>L28*(1+0.015)</f>
        <v>2.0604499999999994</v>
      </c>
      <c r="W28" s="56">
        <f t="shared" si="12"/>
        <v>2.0913567499999992</v>
      </c>
      <c r="X28" s="56">
        <f>R28*(1+0.015)</f>
        <v>2.0913567499999992</v>
      </c>
      <c r="AC28" s="56">
        <f t="shared" si="13"/>
        <v>2.1227271012499989</v>
      </c>
      <c r="AD28" s="56">
        <f>X28*(1+0.015)</f>
        <v>2.1227271012499989</v>
      </c>
    </row>
    <row r="29" spans="2:30" ht="38.25">
      <c r="B29" s="51" t="s">
        <v>88</v>
      </c>
      <c r="C29" s="58" t="s">
        <v>89</v>
      </c>
      <c r="D29" s="59"/>
      <c r="E29" s="56">
        <f>F29</f>
        <v>0</v>
      </c>
      <c r="F29" s="57">
        <v>0</v>
      </c>
      <c r="K29" s="56">
        <f t="shared" si="1"/>
        <v>0</v>
      </c>
      <c r="L29" s="56">
        <f>F29*(1-0.015)</f>
        <v>0</v>
      </c>
      <c r="Q29" s="56">
        <f t="shared" si="11"/>
        <v>0</v>
      </c>
      <c r="R29" s="56">
        <f>L29*(1-0.015)</f>
        <v>0</v>
      </c>
      <c r="W29" s="56">
        <f t="shared" si="12"/>
        <v>0</v>
      </c>
      <c r="X29" s="56">
        <f>R29*(1-0.015)</f>
        <v>0</v>
      </c>
      <c r="AC29" s="56">
        <f t="shared" si="13"/>
        <v>0</v>
      </c>
      <c r="AD29" s="56">
        <f>X29*(1-0.015)</f>
        <v>0</v>
      </c>
    </row>
    <row r="30" spans="2:30" ht="20.25" customHeight="1">
      <c r="B30" s="51"/>
      <c r="C30" s="189" t="s">
        <v>87</v>
      </c>
      <c r="D30" s="62"/>
      <c r="E30" s="56">
        <f>F30</f>
        <v>2</v>
      </c>
      <c r="F30" s="56">
        <f>F25</f>
        <v>2</v>
      </c>
      <c r="K30" s="56">
        <f t="shared" si="1"/>
        <v>2.0299999999999998</v>
      </c>
      <c r="L30" s="56">
        <f>F30*(1+0.015)</f>
        <v>2.0299999999999998</v>
      </c>
      <c r="Q30" s="56">
        <f t="shared" si="11"/>
        <v>2.0604499999999994</v>
      </c>
      <c r="R30" s="56">
        <f>L30*(1+0.015)</f>
        <v>2.0604499999999994</v>
      </c>
      <c r="W30" s="56">
        <f t="shared" si="12"/>
        <v>2.0913567499999992</v>
      </c>
      <c r="X30" s="56">
        <f>R30*(1+0.015)</f>
        <v>2.0913567499999992</v>
      </c>
      <c r="AC30" s="56">
        <f t="shared" si="13"/>
        <v>2.1227271012499989</v>
      </c>
      <c r="AD30" s="56">
        <f>X30*(1+0.015)</f>
        <v>2.1227271012499989</v>
      </c>
    </row>
    <row r="32" spans="2:30" ht="42.75" customHeight="1">
      <c r="C32" s="265" t="s">
        <v>252</v>
      </c>
      <c r="D32" s="265"/>
      <c r="E32" s="265"/>
      <c r="F32" s="265"/>
    </row>
    <row r="34" spans="2:33" ht="23.25" customHeight="1">
      <c r="B34" s="263" t="s">
        <v>235</v>
      </c>
      <c r="C34" s="263"/>
      <c r="D34" s="44"/>
      <c r="E34" s="71"/>
      <c r="F34" s="71"/>
      <c r="G34" s="71"/>
      <c r="H34" s="71"/>
      <c r="I34" s="71"/>
    </row>
    <row r="35" spans="2:33">
      <c r="B35" s="267" t="s">
        <v>274</v>
      </c>
      <c r="C35" s="268"/>
      <c r="D35" s="45"/>
      <c r="E35" s="72"/>
      <c r="F35" s="72"/>
      <c r="G35" s="72"/>
      <c r="H35" s="72"/>
      <c r="I35" s="72"/>
    </row>
    <row r="36" spans="2:33">
      <c r="B36" s="273" t="s">
        <v>54</v>
      </c>
      <c r="C36" s="273" t="s">
        <v>92</v>
      </c>
      <c r="D36" s="73"/>
      <c r="E36" s="258" t="s">
        <v>25</v>
      </c>
      <c r="F36" s="258"/>
      <c r="G36" s="258" t="s">
        <v>93</v>
      </c>
      <c r="H36" s="258" t="s">
        <v>94</v>
      </c>
      <c r="I36" s="258" t="s">
        <v>95</v>
      </c>
      <c r="K36" s="259" t="s">
        <v>25</v>
      </c>
      <c r="L36" s="259"/>
      <c r="M36" s="258" t="s">
        <v>93</v>
      </c>
      <c r="N36" s="258" t="s">
        <v>94</v>
      </c>
      <c r="O36" s="258" t="s">
        <v>95</v>
      </c>
      <c r="Q36" s="259" t="s">
        <v>25</v>
      </c>
      <c r="R36" s="259"/>
      <c r="S36" s="258" t="s">
        <v>93</v>
      </c>
      <c r="T36" s="258" t="s">
        <v>94</v>
      </c>
      <c r="U36" s="258" t="s">
        <v>95</v>
      </c>
      <c r="W36" s="259" t="s">
        <v>25</v>
      </c>
      <c r="X36" s="259"/>
      <c r="Y36" s="258" t="s">
        <v>93</v>
      </c>
      <c r="Z36" s="258" t="s">
        <v>94</v>
      </c>
      <c r="AA36" s="258" t="s">
        <v>95</v>
      </c>
      <c r="AC36" s="259" t="s">
        <v>25</v>
      </c>
      <c r="AD36" s="259"/>
      <c r="AE36" s="258" t="s">
        <v>93</v>
      </c>
      <c r="AF36" s="258" t="s">
        <v>94</v>
      </c>
      <c r="AG36" s="258" t="s">
        <v>95</v>
      </c>
    </row>
    <row r="37" spans="2:33" ht="22.5">
      <c r="B37" s="273"/>
      <c r="C37" s="273"/>
      <c r="D37" s="47"/>
      <c r="E37" s="74" t="s">
        <v>96</v>
      </c>
      <c r="F37" s="74" t="s">
        <v>97</v>
      </c>
      <c r="G37" s="258"/>
      <c r="H37" s="258"/>
      <c r="I37" s="258"/>
      <c r="K37" s="95" t="s">
        <v>96</v>
      </c>
      <c r="L37" s="95" t="s">
        <v>97</v>
      </c>
      <c r="M37" s="258"/>
      <c r="N37" s="258"/>
      <c r="O37" s="258"/>
      <c r="Q37" s="95" t="s">
        <v>96</v>
      </c>
      <c r="R37" s="95" t="s">
        <v>97</v>
      </c>
      <c r="S37" s="258"/>
      <c r="T37" s="258"/>
      <c r="U37" s="258"/>
      <c r="W37" s="95" t="s">
        <v>96</v>
      </c>
      <c r="X37" s="95" t="s">
        <v>97</v>
      </c>
      <c r="Y37" s="258"/>
      <c r="Z37" s="258"/>
      <c r="AA37" s="258"/>
      <c r="AC37" s="95" t="s">
        <v>96</v>
      </c>
      <c r="AD37" s="95" t="s">
        <v>97</v>
      </c>
      <c r="AE37" s="258"/>
      <c r="AF37" s="258"/>
      <c r="AG37" s="258"/>
    </row>
    <row r="38" spans="2:33">
      <c r="B38" s="75" t="s">
        <v>3</v>
      </c>
      <c r="C38" s="75" t="s">
        <v>4</v>
      </c>
      <c r="D38" s="76"/>
      <c r="E38" s="77" t="s">
        <v>5</v>
      </c>
      <c r="F38" s="77" t="s">
        <v>6</v>
      </c>
      <c r="G38" s="77" t="s">
        <v>7</v>
      </c>
      <c r="H38" s="77" t="s">
        <v>8</v>
      </c>
      <c r="I38" s="77" t="s">
        <v>9</v>
      </c>
      <c r="K38" s="96">
        <v>8</v>
      </c>
      <c r="L38" s="96">
        <v>9</v>
      </c>
      <c r="M38" s="77">
        <v>10</v>
      </c>
      <c r="N38" s="77">
        <v>11</v>
      </c>
      <c r="O38" s="77">
        <v>12</v>
      </c>
      <c r="Q38" s="96">
        <v>13</v>
      </c>
      <c r="R38" s="96">
        <v>14</v>
      </c>
      <c r="S38" s="77">
        <v>15</v>
      </c>
      <c r="T38" s="77">
        <v>16</v>
      </c>
      <c r="U38" s="77">
        <v>17</v>
      </c>
      <c r="W38" s="96">
        <v>18</v>
      </c>
      <c r="X38" s="96">
        <v>19</v>
      </c>
      <c r="Y38" s="77">
        <v>20</v>
      </c>
      <c r="Z38" s="77">
        <v>21</v>
      </c>
      <c r="AA38" s="77">
        <v>22</v>
      </c>
      <c r="AC38" s="96">
        <v>23</v>
      </c>
      <c r="AD38" s="96">
        <v>24</v>
      </c>
      <c r="AE38" s="77">
        <v>25</v>
      </c>
      <c r="AF38" s="77">
        <v>26</v>
      </c>
      <c r="AG38" s="77">
        <v>27</v>
      </c>
    </row>
    <row r="39" spans="2:33" ht="45" customHeight="1">
      <c r="B39" s="208" t="s">
        <v>3</v>
      </c>
      <c r="C39" s="209" t="s">
        <v>98</v>
      </c>
      <c r="D39" s="78"/>
      <c r="E39" s="79"/>
      <c r="F39" s="79"/>
      <c r="G39" s="79"/>
      <c r="H39" s="79"/>
      <c r="I39" s="80">
        <f>(I41+I42)/2</f>
        <v>2</v>
      </c>
      <c r="K39" s="66"/>
      <c r="L39" s="66"/>
      <c r="M39" s="79"/>
      <c r="N39" s="79"/>
      <c r="O39" s="80">
        <f>(O41+O42)/2</f>
        <v>2</v>
      </c>
      <c r="Q39" s="66"/>
      <c r="R39" s="66"/>
      <c r="S39" s="79"/>
      <c r="T39" s="79"/>
      <c r="U39" s="80">
        <f>(U41+U42)/2</f>
        <v>2</v>
      </c>
      <c r="W39" s="66"/>
      <c r="X39" s="66"/>
      <c r="Y39" s="79"/>
      <c r="Z39" s="79"/>
      <c r="AA39" s="80">
        <f>(AA41+AA42)/2</f>
        <v>2</v>
      </c>
      <c r="AC39" s="66"/>
      <c r="AD39" s="66"/>
      <c r="AE39" s="79"/>
      <c r="AF39" s="79"/>
      <c r="AG39" s="80">
        <f>(AG41+AG42)/2</f>
        <v>2</v>
      </c>
    </row>
    <row r="40" spans="2:33">
      <c r="B40" s="208"/>
      <c r="C40" s="209" t="s">
        <v>99</v>
      </c>
      <c r="D40" s="78"/>
      <c r="E40" s="81"/>
      <c r="F40" s="81"/>
      <c r="G40" s="81"/>
      <c r="H40" s="81"/>
      <c r="I40" s="81"/>
      <c r="K40" s="66"/>
      <c r="L40" s="66"/>
      <c r="M40" s="81"/>
      <c r="N40" s="81"/>
      <c r="O40" s="81"/>
      <c r="Q40" s="66"/>
      <c r="R40" s="66"/>
      <c r="S40" s="81"/>
      <c r="T40" s="81"/>
      <c r="U40" s="81"/>
      <c r="W40" s="66"/>
      <c r="X40" s="66"/>
      <c r="Y40" s="81"/>
      <c r="Z40" s="81"/>
      <c r="AA40" s="81"/>
      <c r="AC40" s="66"/>
      <c r="AD40" s="66"/>
      <c r="AE40" s="81"/>
      <c r="AF40" s="81"/>
      <c r="AG40" s="81"/>
    </row>
    <row r="41" spans="2:33" ht="38.25">
      <c r="B41" s="208" t="s">
        <v>59</v>
      </c>
      <c r="C41" s="216" t="s">
        <v>100</v>
      </c>
      <c r="D41" s="82"/>
      <c r="E41" s="80">
        <f>IF(E11=0,0,E10/E11*100)</f>
        <v>100</v>
      </c>
      <c r="F41" s="80">
        <f>IF(F11=0,0,F10/F11*100)</f>
        <v>100</v>
      </c>
      <c r="G41" s="80">
        <f>IF(F41&gt;0,E41/F41*100,IF(E41=0,100,120))</f>
        <v>100</v>
      </c>
      <c r="H41" s="66" t="s">
        <v>101</v>
      </c>
      <c r="I41" s="80">
        <f>IF(G41&lt;80,3,IF(G41&gt;=80,IF(G41&lt;=120,2,1)))</f>
        <v>2</v>
      </c>
      <c r="K41" s="80">
        <f>IF(K11=0,0,K10/K11*100)</f>
        <v>100</v>
      </c>
      <c r="L41" s="80">
        <f>IF(L11=0,0,L10/L11*100)</f>
        <v>100</v>
      </c>
      <c r="M41" s="80">
        <f>IF(L41&gt;0,K41/L41*100,IF(K41=0,100,120))</f>
        <v>100</v>
      </c>
      <c r="N41" s="66" t="s">
        <v>101</v>
      </c>
      <c r="O41" s="80">
        <f>IF(M41&lt;80,3,IF(M41&gt;=80,IF(M41&lt;=120,2,1)))</f>
        <v>2</v>
      </c>
      <c r="Q41" s="80">
        <f>IF(Q11=0,0,Q10/Q11*100)</f>
        <v>100</v>
      </c>
      <c r="R41" s="80">
        <f>IF(R11=0,0,R10/R11*100)</f>
        <v>100</v>
      </c>
      <c r="S41" s="80">
        <f>IF(R41&gt;0,Q41/R41*100,IF(Q41=0,100,120))</f>
        <v>100</v>
      </c>
      <c r="T41" s="66" t="s">
        <v>101</v>
      </c>
      <c r="U41" s="80">
        <f>IF(S41&lt;80,3,IF(S41&gt;=80,IF(S41&lt;=120,2,1)))</f>
        <v>2</v>
      </c>
      <c r="W41" s="80">
        <f>IF(W11=0,0,W10/W11*100)</f>
        <v>100</v>
      </c>
      <c r="X41" s="80">
        <f>IF(X11=0,0,X10/X11*100)</f>
        <v>100</v>
      </c>
      <c r="Y41" s="80">
        <f>IF(X41&gt;0,W41/X41*100,IF(W41=0,100,120))</f>
        <v>100</v>
      </c>
      <c r="Z41" s="66" t="s">
        <v>101</v>
      </c>
      <c r="AA41" s="80">
        <f>IF(Y41&lt;80,3,IF(Y41&gt;=80,IF(Y41&lt;=120,2,1)))</f>
        <v>2</v>
      </c>
      <c r="AC41" s="80">
        <f>IF(AC11=0,0,AC10/AC11*100)</f>
        <v>100</v>
      </c>
      <c r="AD41" s="80">
        <f>IF(AD11=0,0,AD10/AD11*100)</f>
        <v>100</v>
      </c>
      <c r="AE41" s="80">
        <f>IF(AD41&gt;0,AC41/AD41*100,IF(AC41=0,100,120))</f>
        <v>100</v>
      </c>
      <c r="AF41" s="66" t="s">
        <v>101</v>
      </c>
      <c r="AG41" s="80">
        <f>IF(AE41&lt;80,3,IF(AE41&gt;=80,IF(AE41&lt;=120,2,1)))</f>
        <v>2</v>
      </c>
    </row>
    <row r="42" spans="2:33" ht="51">
      <c r="B42" s="208" t="s">
        <v>62</v>
      </c>
      <c r="C42" s="216" t="s">
        <v>102</v>
      </c>
      <c r="D42" s="83"/>
      <c r="E42" s="80">
        <f>E44+E45+E46+E47</f>
        <v>4</v>
      </c>
      <c r="F42" s="80">
        <f>F44+F45+F46+F47</f>
        <v>4</v>
      </c>
      <c r="G42" s="80">
        <f>IF(F42&gt;0,E42/F42*100,IF(E42=0,100,120))</f>
        <v>100</v>
      </c>
      <c r="H42" s="66" t="s">
        <v>101</v>
      </c>
      <c r="I42" s="80">
        <f>IF(G42&lt;80,3,IF(G42&gt;=80,IF(G42&lt;=120,2,1)))</f>
        <v>2</v>
      </c>
      <c r="K42" s="80">
        <f>K44+K45+K46+K47</f>
        <v>4.044999999999999</v>
      </c>
      <c r="L42" s="80">
        <f>L44+L45+L46+L47</f>
        <v>4.044999999999999</v>
      </c>
      <c r="M42" s="80">
        <f>IF(L42&gt;0,K42/L42*100,IF(K42=0,100,120))</f>
        <v>100</v>
      </c>
      <c r="N42" s="66" t="s">
        <v>101</v>
      </c>
      <c r="O42" s="80">
        <f>IF(M42&lt;80,3,IF(M42&gt;=80,IF(M42&lt;=120,2,1)))</f>
        <v>2</v>
      </c>
      <c r="Q42" s="80">
        <f>Q44+Q45+Q46+Q47</f>
        <v>4.0906749999999992</v>
      </c>
      <c r="R42" s="80">
        <f>R44+R45+R46+R47</f>
        <v>4.0906749999999992</v>
      </c>
      <c r="S42" s="80">
        <f>IF(R42&gt;0,Q42/R42*100,IF(Q42=0,100,120))</f>
        <v>100</v>
      </c>
      <c r="T42" s="66" t="s">
        <v>101</v>
      </c>
      <c r="U42" s="80">
        <f>IF(S42&lt;80,3,IF(S42&gt;=80,IF(S42&lt;=120,2,1)))</f>
        <v>2</v>
      </c>
      <c r="W42" s="80">
        <f>W44+W45+W46+W47</f>
        <v>4.1370351249999988</v>
      </c>
      <c r="X42" s="80">
        <f>X44+X45+X46+X47</f>
        <v>4.1370351249999988</v>
      </c>
      <c r="Y42" s="80">
        <f>IF(X42&gt;0,W42/X42*100,IF(W42=0,100,120))</f>
        <v>100</v>
      </c>
      <c r="Z42" s="66" t="s">
        <v>101</v>
      </c>
      <c r="AA42" s="80">
        <f>IF(Y42&lt;80,3,IF(Y42&gt;=80,IF(Y42&lt;=120,2,1)))</f>
        <v>2</v>
      </c>
      <c r="AC42" s="80">
        <f>AC44+AC45+AC46+AC47</f>
        <v>4.1840906518749978</v>
      </c>
      <c r="AD42" s="80">
        <f>AD44+AD45+AD46+AD47</f>
        <v>4.1840906518749978</v>
      </c>
      <c r="AE42" s="80">
        <f>IF(AD42&gt;0,AC42/AD42*100,IF(AC42=0,100,120))</f>
        <v>100</v>
      </c>
      <c r="AF42" s="66" t="s">
        <v>101</v>
      </c>
      <c r="AG42" s="80">
        <f>IF(AE42&lt;80,3,IF(AE42&gt;=80,IF(AE42&lt;=120,2,1)))</f>
        <v>2</v>
      </c>
    </row>
    <row r="43" spans="2:33">
      <c r="B43" s="208"/>
      <c r="C43" s="216" t="s">
        <v>103</v>
      </c>
      <c r="D43" s="83"/>
      <c r="E43" s="81"/>
      <c r="F43" s="81"/>
      <c r="G43" s="81"/>
      <c r="H43" s="81"/>
      <c r="I43" s="81"/>
      <c r="K43" s="66"/>
      <c r="L43" s="66"/>
      <c r="M43" s="81"/>
      <c r="N43" s="81"/>
      <c r="O43" s="81"/>
      <c r="Q43" s="66"/>
      <c r="R43" s="66"/>
      <c r="S43" s="81"/>
      <c r="T43" s="81"/>
      <c r="U43" s="81"/>
      <c r="W43" s="66"/>
      <c r="X43" s="66"/>
      <c r="Y43" s="81"/>
      <c r="Z43" s="81"/>
      <c r="AA43" s="81"/>
      <c r="AC43" s="66"/>
      <c r="AD43" s="66"/>
      <c r="AE43" s="81"/>
      <c r="AF43" s="81"/>
      <c r="AG43" s="81"/>
    </row>
    <row r="44" spans="2:33" ht="25.5">
      <c r="B44" s="208" t="s">
        <v>64</v>
      </c>
      <c r="C44" s="217" t="s">
        <v>65</v>
      </c>
      <c r="D44" s="84"/>
      <c r="E44" s="80">
        <f>E13</f>
        <v>1</v>
      </c>
      <c r="F44" s="80">
        <f>F13</f>
        <v>1</v>
      </c>
      <c r="G44" s="80">
        <f>IF(F44&gt;0,E44/F44*100,IF(E44=0,100,120))</f>
        <v>100</v>
      </c>
      <c r="H44" s="66"/>
      <c r="I44" s="66"/>
      <c r="K44" s="80">
        <f>K13</f>
        <v>1.0149999999999999</v>
      </c>
      <c r="L44" s="80">
        <f>L13</f>
        <v>1.0149999999999999</v>
      </c>
      <c r="M44" s="80">
        <f>IF(L44&gt;0,K44/L44*100,IF(K44=0,100,120))</f>
        <v>100</v>
      </c>
      <c r="N44" s="66"/>
      <c r="O44" s="66"/>
      <c r="Q44" s="80">
        <f>Q13</f>
        <v>1.0302249999999997</v>
      </c>
      <c r="R44" s="80">
        <f>R13</f>
        <v>1.0302249999999997</v>
      </c>
      <c r="S44" s="80">
        <f>IF(R44&gt;0,Q44/R44*100,IF(Q44=0,100,120))</f>
        <v>100</v>
      </c>
      <c r="T44" s="66"/>
      <c r="U44" s="66"/>
      <c r="W44" s="80">
        <f>W13</f>
        <v>1.0456783749999996</v>
      </c>
      <c r="X44" s="80">
        <f>X13</f>
        <v>1.0456783749999996</v>
      </c>
      <c r="Y44" s="80">
        <f>IF(X44&gt;0,W44/X44*100,IF(W44=0,100,120))</f>
        <v>100</v>
      </c>
      <c r="Z44" s="66"/>
      <c r="AA44" s="66"/>
      <c r="AC44" s="80">
        <f>AC13</f>
        <v>1.0613635506249994</v>
      </c>
      <c r="AD44" s="80">
        <f>AD13</f>
        <v>1.0613635506249994</v>
      </c>
      <c r="AE44" s="80">
        <f>IF(AD44&gt;0,AC44/AD44*100,IF(AC44=0,100,120))</f>
        <v>100</v>
      </c>
      <c r="AF44" s="66"/>
      <c r="AG44" s="66"/>
    </row>
    <row r="45" spans="2:33" ht="51">
      <c r="B45" s="208" t="s">
        <v>66</v>
      </c>
      <c r="C45" s="217" t="s">
        <v>104</v>
      </c>
      <c r="D45" s="84"/>
      <c r="E45" s="80">
        <f>IF(E14=0,0,1)</f>
        <v>1</v>
      </c>
      <c r="F45" s="80">
        <f>IF(F14=0,0,1)</f>
        <v>1</v>
      </c>
      <c r="G45" s="80">
        <f>IF(F45&gt;0,E45/F45*100,IF(E45=0,100,120))</f>
        <v>100</v>
      </c>
      <c r="H45" s="66"/>
      <c r="I45" s="66"/>
      <c r="K45" s="80">
        <f>IF(K14=0,0,1)</f>
        <v>1</v>
      </c>
      <c r="L45" s="80">
        <f>IF(L14=0,0,1)</f>
        <v>1</v>
      </c>
      <c r="M45" s="80">
        <f>IF(L45&gt;0,K45/L45*100,IF(K45=0,100,120))</f>
        <v>100</v>
      </c>
      <c r="N45" s="66"/>
      <c r="O45" s="66"/>
      <c r="Q45" s="80">
        <f>IF(Q14=0,0,1)</f>
        <v>1</v>
      </c>
      <c r="R45" s="80">
        <f>IF(R14=0,0,1)</f>
        <v>1</v>
      </c>
      <c r="S45" s="80">
        <f>IF(R45&gt;0,Q45/R45*100,IF(Q45=0,100,120))</f>
        <v>100</v>
      </c>
      <c r="T45" s="66"/>
      <c r="U45" s="66"/>
      <c r="W45" s="80">
        <f>IF(W14=0,0,1)</f>
        <v>1</v>
      </c>
      <c r="X45" s="80">
        <f>IF(X14=0,0,1)</f>
        <v>1</v>
      </c>
      <c r="Y45" s="80">
        <f>IF(X45&gt;0,W45/X45*100,IF(W45=0,100,120))</f>
        <v>100</v>
      </c>
      <c r="Z45" s="66"/>
      <c r="AA45" s="66"/>
      <c r="AC45" s="80">
        <f>IF(AC14=0,0,1)</f>
        <v>1</v>
      </c>
      <c r="AD45" s="80">
        <f>IF(AD14=0,0,1)</f>
        <v>1</v>
      </c>
      <c r="AE45" s="80">
        <f>IF(AD45&gt;0,AC45/AD45*100,IF(AC45=0,100,120))</f>
        <v>100</v>
      </c>
      <c r="AF45" s="66"/>
      <c r="AG45" s="66"/>
    </row>
    <row r="46" spans="2:33" ht="25.5">
      <c r="B46" s="208" t="s">
        <v>68</v>
      </c>
      <c r="C46" s="217" t="s">
        <v>69</v>
      </c>
      <c r="D46" s="84"/>
      <c r="E46" s="80">
        <f>E15</f>
        <v>1</v>
      </c>
      <c r="F46" s="80">
        <f>F15</f>
        <v>1</v>
      </c>
      <c r="G46" s="80">
        <f>IF(F46&gt;0,E46/F46*100,IF(E46=0,100,120))</f>
        <v>100</v>
      </c>
      <c r="H46" s="66"/>
      <c r="I46" s="66"/>
      <c r="K46" s="80">
        <f>K15</f>
        <v>1.0149999999999999</v>
      </c>
      <c r="L46" s="80">
        <f>L15</f>
        <v>1.0149999999999999</v>
      </c>
      <c r="M46" s="80">
        <f>IF(L46&gt;0,K46/L46*100,IF(K46=0,100,120))</f>
        <v>100</v>
      </c>
      <c r="N46" s="66"/>
      <c r="O46" s="66"/>
      <c r="Q46" s="80">
        <f>Q15</f>
        <v>1.0302249999999997</v>
      </c>
      <c r="R46" s="80">
        <f>R15</f>
        <v>1.0302249999999997</v>
      </c>
      <c r="S46" s="80">
        <f>IF(R46&gt;0,Q46/R46*100,IF(Q46=0,100,120))</f>
        <v>100</v>
      </c>
      <c r="T46" s="66"/>
      <c r="U46" s="66"/>
      <c r="W46" s="80">
        <f>W15</f>
        <v>1.0456783749999996</v>
      </c>
      <c r="X46" s="80">
        <f>X15</f>
        <v>1.0456783749999996</v>
      </c>
      <c r="Y46" s="80">
        <f>IF(X46&gt;0,W46/X46*100,IF(W46=0,100,120))</f>
        <v>100</v>
      </c>
      <c r="Z46" s="66"/>
      <c r="AA46" s="66"/>
      <c r="AC46" s="80">
        <f>AC15</f>
        <v>1.0613635506249994</v>
      </c>
      <c r="AD46" s="80">
        <f>AD15</f>
        <v>1.0613635506249994</v>
      </c>
      <c r="AE46" s="80">
        <f>IF(AD46&gt;0,AC46/AD46*100,IF(AC46=0,100,120))</f>
        <v>100</v>
      </c>
      <c r="AF46" s="66"/>
      <c r="AG46" s="66"/>
    </row>
    <row r="47" spans="2:33" ht="38.25">
      <c r="B47" s="208" t="s">
        <v>70</v>
      </c>
      <c r="C47" s="217" t="s">
        <v>71</v>
      </c>
      <c r="D47" s="84"/>
      <c r="E47" s="80">
        <f>E16</f>
        <v>1</v>
      </c>
      <c r="F47" s="80">
        <f>F16</f>
        <v>1</v>
      </c>
      <c r="G47" s="80">
        <f>IF(F47&gt;0,E47/F47*100,IF(E47=0,100,120))</f>
        <v>100</v>
      </c>
      <c r="H47" s="66"/>
      <c r="I47" s="66"/>
      <c r="K47" s="80">
        <f>K16</f>
        <v>1.0149999999999999</v>
      </c>
      <c r="L47" s="80">
        <f>L16</f>
        <v>1.0149999999999999</v>
      </c>
      <c r="M47" s="80">
        <f>IF(L47&gt;0,K47/L47*100,IF(K47=0,100,120))</f>
        <v>100</v>
      </c>
      <c r="N47" s="66"/>
      <c r="O47" s="66"/>
      <c r="Q47" s="80">
        <f>Q16</f>
        <v>1.0302249999999997</v>
      </c>
      <c r="R47" s="80">
        <f>R16</f>
        <v>1.0302249999999997</v>
      </c>
      <c r="S47" s="80">
        <f>IF(R47&gt;0,Q47/R47*100,IF(Q47=0,100,120))</f>
        <v>100</v>
      </c>
      <c r="T47" s="66"/>
      <c r="U47" s="66"/>
      <c r="W47" s="80">
        <f>W16</f>
        <v>1.0456783749999996</v>
      </c>
      <c r="X47" s="80">
        <f>X16</f>
        <v>1.0456783749999996</v>
      </c>
      <c r="Y47" s="80">
        <f>IF(X47&gt;0,W47/X47*100,IF(W47=0,100,120))</f>
        <v>100</v>
      </c>
      <c r="Z47" s="66"/>
      <c r="AA47" s="66"/>
      <c r="AC47" s="80">
        <f>AC16</f>
        <v>1.0613635506249994</v>
      </c>
      <c r="AD47" s="80">
        <f>AD16</f>
        <v>1.0613635506249994</v>
      </c>
      <c r="AE47" s="80">
        <f>IF(AD47&gt;0,AC47/AD47*100,IF(AC47=0,100,120))</f>
        <v>100</v>
      </c>
      <c r="AF47" s="66"/>
      <c r="AG47" s="66"/>
    </row>
    <row r="48" spans="2:33" ht="43.5" customHeight="1">
      <c r="B48" s="208" t="s">
        <v>4</v>
      </c>
      <c r="C48" s="209" t="s">
        <v>105</v>
      </c>
      <c r="D48" s="78"/>
      <c r="E48" s="66"/>
      <c r="F48" s="66"/>
      <c r="G48" s="66"/>
      <c r="H48" s="66"/>
      <c r="I48" s="80">
        <f>(I50+I51+I52)/3</f>
        <v>2</v>
      </c>
      <c r="K48" s="66"/>
      <c r="L48" s="66"/>
      <c r="M48" s="66"/>
      <c r="N48" s="66"/>
      <c r="O48" s="80">
        <f>(O50+O51+O52)/3</f>
        <v>2</v>
      </c>
      <c r="Q48" s="66"/>
      <c r="R48" s="66"/>
      <c r="S48" s="66"/>
      <c r="T48" s="66"/>
      <c r="U48" s="80">
        <f>(U50+U51+U52)/3</f>
        <v>2</v>
      </c>
      <c r="W48" s="66"/>
      <c r="X48" s="66"/>
      <c r="Y48" s="66"/>
      <c r="Z48" s="66"/>
      <c r="AA48" s="80">
        <f>(AA50+AA51+AA52)/3</f>
        <v>2</v>
      </c>
      <c r="AC48" s="66"/>
      <c r="AD48" s="66"/>
      <c r="AE48" s="66"/>
      <c r="AF48" s="66"/>
      <c r="AG48" s="80">
        <f>(AG50+AG51+AG52)/3</f>
        <v>2</v>
      </c>
    </row>
    <row r="49" spans="2:33">
      <c r="B49" s="208"/>
      <c r="C49" s="209" t="s">
        <v>106</v>
      </c>
      <c r="D49" s="78"/>
      <c r="E49" s="81"/>
      <c r="F49" s="81"/>
      <c r="G49" s="81"/>
      <c r="H49" s="81"/>
      <c r="I49" s="81"/>
      <c r="K49" s="66"/>
      <c r="L49" s="66"/>
      <c r="M49" s="81"/>
      <c r="N49" s="81"/>
      <c r="O49" s="81"/>
      <c r="Q49" s="66"/>
      <c r="R49" s="66"/>
      <c r="S49" s="81"/>
      <c r="T49" s="81"/>
      <c r="U49" s="81"/>
      <c r="W49" s="66"/>
      <c r="X49" s="66"/>
      <c r="Y49" s="81"/>
      <c r="Z49" s="81"/>
      <c r="AA49" s="81"/>
      <c r="AC49" s="66"/>
      <c r="AD49" s="66"/>
      <c r="AE49" s="81"/>
      <c r="AF49" s="81"/>
      <c r="AG49" s="81"/>
    </row>
    <row r="50" spans="2:33" ht="25.5">
      <c r="B50" s="208" t="s">
        <v>73</v>
      </c>
      <c r="C50" s="216" t="s">
        <v>74</v>
      </c>
      <c r="D50" s="83"/>
      <c r="E50" s="80">
        <f t="shared" ref="E50:F54" si="14">IF(E18=0,0,1)</f>
        <v>1</v>
      </c>
      <c r="F50" s="80">
        <f t="shared" si="14"/>
        <v>1</v>
      </c>
      <c r="G50" s="80">
        <f>IF(F50&gt;0,E50/F50*100,IF(E50=0,100,120))</f>
        <v>100</v>
      </c>
      <c r="H50" s="66" t="s">
        <v>101</v>
      </c>
      <c r="I50" s="80">
        <f>IF(G50&lt;80,3,IF(G50&gt;=80,IF(G50&lt;=120,2,1)))</f>
        <v>2</v>
      </c>
      <c r="K50" s="80">
        <f t="shared" ref="K50:L54" si="15">IF(K18=0,0,1)</f>
        <v>1</v>
      </c>
      <c r="L50" s="80">
        <f t="shared" si="15"/>
        <v>1</v>
      </c>
      <c r="M50" s="80">
        <f>IF(L50&gt;0,K50/L50*100,IF(K50=0,100,120))</f>
        <v>100</v>
      </c>
      <c r="N50" s="66" t="s">
        <v>101</v>
      </c>
      <c r="O50" s="80">
        <f>IF(M50&lt;80,3,IF(M50&gt;=80,IF(M50&lt;=120,2,1)))</f>
        <v>2</v>
      </c>
      <c r="Q50" s="80">
        <f t="shared" ref="Q50:R54" si="16">IF(Q18=0,0,1)</f>
        <v>1</v>
      </c>
      <c r="R50" s="80">
        <f t="shared" si="16"/>
        <v>1</v>
      </c>
      <c r="S50" s="80">
        <f>IF(R50&gt;0,Q50/R50*100,IF(Q50=0,100,120))</f>
        <v>100</v>
      </c>
      <c r="T50" s="66" t="s">
        <v>101</v>
      </c>
      <c r="U50" s="80">
        <f>IF(S50&lt;80,3,IF(S50&gt;=80,IF(S50&lt;=120,2,1)))</f>
        <v>2</v>
      </c>
      <c r="W50" s="80">
        <f t="shared" ref="W50:X54" si="17">IF(W18=0,0,1)</f>
        <v>1</v>
      </c>
      <c r="X50" s="80">
        <f t="shared" si="17"/>
        <v>1</v>
      </c>
      <c r="Y50" s="80">
        <f>IF(X50&gt;0,W50/X50*100,IF(W50=0,100,120))</f>
        <v>100</v>
      </c>
      <c r="Z50" s="66" t="s">
        <v>101</v>
      </c>
      <c r="AA50" s="80">
        <f>IF(Y50&lt;80,3,IF(Y50&gt;=80,IF(Y50&lt;=120,2,1)))</f>
        <v>2</v>
      </c>
      <c r="AC50" s="80">
        <f t="shared" ref="AC50:AD54" si="18">IF(AC18=0,0,1)</f>
        <v>1</v>
      </c>
      <c r="AD50" s="80">
        <f t="shared" si="18"/>
        <v>1</v>
      </c>
      <c r="AE50" s="80">
        <f>IF(AD50&gt;0,AC50/AD50*100,IF(AC50=0,100,120))</f>
        <v>100</v>
      </c>
      <c r="AF50" s="66" t="s">
        <v>101</v>
      </c>
      <c r="AG50" s="80">
        <f>IF(AE50&lt;80,3,IF(AE50&gt;=80,IF(AE50&lt;=120,2,1)))</f>
        <v>2</v>
      </c>
    </row>
    <row r="51" spans="2:33" ht="38.25">
      <c r="B51" s="208" t="s">
        <v>75</v>
      </c>
      <c r="C51" s="216" t="s">
        <v>76</v>
      </c>
      <c r="D51" s="83"/>
      <c r="E51" s="80">
        <f t="shared" si="14"/>
        <v>0</v>
      </c>
      <c r="F51" s="80">
        <f t="shared" si="14"/>
        <v>0</v>
      </c>
      <c r="G51" s="80">
        <f>IF(F51&gt;0,E51/F51*100,IF(E51=0,100,120))</f>
        <v>100</v>
      </c>
      <c r="H51" s="66" t="s">
        <v>101</v>
      </c>
      <c r="I51" s="80">
        <f>IF(G51&lt;80,3,IF(G51&gt;=80,IF(G51&lt;=120,2,1)))</f>
        <v>2</v>
      </c>
      <c r="K51" s="80">
        <f t="shared" si="15"/>
        <v>0</v>
      </c>
      <c r="L51" s="80">
        <f t="shared" si="15"/>
        <v>0</v>
      </c>
      <c r="M51" s="80">
        <f>IF(L51&gt;0,K51/L51*100,IF(K51=0,100,120))</f>
        <v>100</v>
      </c>
      <c r="N51" s="66" t="s">
        <v>101</v>
      </c>
      <c r="O51" s="80">
        <f>IF(M51&lt;80,3,IF(M51&gt;=80,IF(M51&lt;=120,2,1)))</f>
        <v>2</v>
      </c>
      <c r="Q51" s="80">
        <f t="shared" si="16"/>
        <v>0</v>
      </c>
      <c r="R51" s="80">
        <f t="shared" si="16"/>
        <v>0</v>
      </c>
      <c r="S51" s="80">
        <f>IF(R51&gt;0,Q51/R51*100,IF(Q51=0,100,120))</f>
        <v>100</v>
      </c>
      <c r="T51" s="66" t="s">
        <v>101</v>
      </c>
      <c r="U51" s="80">
        <f>IF(S51&lt;80,3,IF(S51&gt;=80,IF(S51&lt;=120,2,1)))</f>
        <v>2</v>
      </c>
      <c r="W51" s="80">
        <f t="shared" si="17"/>
        <v>0</v>
      </c>
      <c r="X51" s="80">
        <f t="shared" si="17"/>
        <v>0</v>
      </c>
      <c r="Y51" s="80">
        <f>IF(X51&gt;0,W51/X51*100,IF(W51=0,100,120))</f>
        <v>100</v>
      </c>
      <c r="Z51" s="66" t="s">
        <v>101</v>
      </c>
      <c r="AA51" s="80">
        <f>IF(Y51&lt;80,3,IF(Y51&gt;=80,IF(Y51&lt;=120,2,1)))</f>
        <v>2</v>
      </c>
      <c r="AC51" s="80">
        <f t="shared" si="18"/>
        <v>0</v>
      </c>
      <c r="AD51" s="80">
        <f t="shared" si="18"/>
        <v>0</v>
      </c>
      <c r="AE51" s="80">
        <f>IF(AD51&gt;0,AC51/AD51*100,IF(AC51=0,100,120))</f>
        <v>100</v>
      </c>
      <c r="AF51" s="66" t="s">
        <v>101</v>
      </c>
      <c r="AG51" s="80">
        <f>IF(AE51&lt;80,3,IF(AE51&gt;=80,IF(AE51&lt;=120,2,1)))</f>
        <v>2</v>
      </c>
    </row>
    <row r="52" spans="2:33" ht="38.25">
      <c r="B52" s="208" t="s">
        <v>77</v>
      </c>
      <c r="C52" s="216" t="s">
        <v>78</v>
      </c>
      <c r="D52" s="83"/>
      <c r="E52" s="80">
        <f t="shared" si="14"/>
        <v>0</v>
      </c>
      <c r="F52" s="80">
        <f t="shared" si="14"/>
        <v>0</v>
      </c>
      <c r="G52" s="80">
        <f>IF(F52&gt;0,E52/F52*100,IF(E52=0,100,120))</f>
        <v>100</v>
      </c>
      <c r="H52" s="66" t="s">
        <v>101</v>
      </c>
      <c r="I52" s="80">
        <f>IF(G52&lt;80,3,IF(G52&gt;=80,IF(G52&lt;=120,2,1)))</f>
        <v>2</v>
      </c>
      <c r="K52" s="80">
        <f t="shared" si="15"/>
        <v>0</v>
      </c>
      <c r="L52" s="80">
        <f t="shared" si="15"/>
        <v>0</v>
      </c>
      <c r="M52" s="80">
        <f>IF(L52&gt;0,K52/L52*100,IF(K52=0,100,120))</f>
        <v>100</v>
      </c>
      <c r="N52" s="66" t="s">
        <v>101</v>
      </c>
      <c r="O52" s="80">
        <f>IF(M52&lt;80,3,IF(M52&gt;=80,IF(M52&lt;=120,2,1)))</f>
        <v>2</v>
      </c>
      <c r="Q52" s="80">
        <f t="shared" si="16"/>
        <v>0</v>
      </c>
      <c r="R52" s="80">
        <f t="shared" si="16"/>
        <v>0</v>
      </c>
      <c r="S52" s="80">
        <f>IF(R52&gt;0,Q52/R52*100,IF(Q52=0,100,120))</f>
        <v>100</v>
      </c>
      <c r="T52" s="66" t="s">
        <v>101</v>
      </c>
      <c r="U52" s="80">
        <f>IF(S52&lt;80,3,IF(S52&gt;=80,IF(S52&lt;=120,2,1)))</f>
        <v>2</v>
      </c>
      <c r="W52" s="80">
        <f t="shared" si="17"/>
        <v>0</v>
      </c>
      <c r="X52" s="80">
        <f t="shared" si="17"/>
        <v>0</v>
      </c>
      <c r="Y52" s="80">
        <f>IF(X52&gt;0,W52/X52*100,IF(W52=0,100,120))</f>
        <v>100</v>
      </c>
      <c r="Z52" s="66" t="s">
        <v>101</v>
      </c>
      <c r="AA52" s="80">
        <f>IF(Y52&lt;80,3,IF(Y52&gt;=80,IF(Y52&lt;=120,2,1)))</f>
        <v>2</v>
      </c>
      <c r="AC52" s="80">
        <f t="shared" si="18"/>
        <v>0</v>
      </c>
      <c r="AD52" s="80">
        <f t="shared" si="18"/>
        <v>0</v>
      </c>
      <c r="AE52" s="80">
        <f>IF(AD52&gt;0,AC52/AD52*100,IF(AC52=0,100,120))</f>
        <v>100</v>
      </c>
      <c r="AF52" s="66" t="s">
        <v>101</v>
      </c>
      <c r="AG52" s="80">
        <f>IF(AE52&lt;80,3,IF(AE52&gt;=80,IF(AE52&lt;=120,2,1)))</f>
        <v>2</v>
      </c>
    </row>
    <row r="53" spans="2:33" ht="38.25">
      <c r="B53" s="208" t="s">
        <v>5</v>
      </c>
      <c r="C53" s="209" t="s">
        <v>79</v>
      </c>
      <c r="D53" s="78"/>
      <c r="E53" s="80">
        <f t="shared" si="14"/>
        <v>1</v>
      </c>
      <c r="F53" s="80">
        <f t="shared" si="14"/>
        <v>1</v>
      </c>
      <c r="G53" s="80">
        <f>IF(F53&gt;0,E53/F53*100,IF(E53=0,100,120))</f>
        <v>100</v>
      </c>
      <c r="H53" s="66" t="s">
        <v>101</v>
      </c>
      <c r="I53" s="80">
        <f>IF(G53&lt;80,3,IF(G53&gt;=80,IF(G53&lt;=120,2,1)))</f>
        <v>2</v>
      </c>
      <c r="K53" s="80">
        <f t="shared" si="15"/>
        <v>1</v>
      </c>
      <c r="L53" s="80">
        <f t="shared" si="15"/>
        <v>1</v>
      </c>
      <c r="M53" s="80">
        <f>IF(L53&gt;0,K53/L53*100,IF(K53=0,100,120))</f>
        <v>100</v>
      </c>
      <c r="N53" s="66" t="s">
        <v>101</v>
      </c>
      <c r="O53" s="80">
        <f>IF(M53&lt;80,3,IF(M53&gt;=80,IF(M53&lt;=120,2,1)))</f>
        <v>2</v>
      </c>
      <c r="Q53" s="80">
        <f t="shared" si="16"/>
        <v>1</v>
      </c>
      <c r="R53" s="80">
        <f t="shared" si="16"/>
        <v>1</v>
      </c>
      <c r="S53" s="80">
        <f>IF(R53&gt;0,Q53/R53*100,IF(Q53=0,100,120))</f>
        <v>100</v>
      </c>
      <c r="T53" s="66" t="s">
        <v>101</v>
      </c>
      <c r="U53" s="80">
        <f>IF(S53&lt;80,3,IF(S53&gt;=80,IF(S53&lt;=120,2,1)))</f>
        <v>2</v>
      </c>
      <c r="W53" s="80">
        <f t="shared" si="17"/>
        <v>1</v>
      </c>
      <c r="X53" s="80">
        <f t="shared" si="17"/>
        <v>1</v>
      </c>
      <c r="Y53" s="80">
        <f>IF(X53&gt;0,W53/X53*100,IF(W53=0,100,120))</f>
        <v>100</v>
      </c>
      <c r="Z53" s="66" t="s">
        <v>101</v>
      </c>
      <c r="AA53" s="80">
        <f>IF(Y53&lt;80,3,IF(Y53&gt;=80,IF(Y53&lt;=120,2,1)))</f>
        <v>2</v>
      </c>
      <c r="AC53" s="80">
        <f t="shared" si="18"/>
        <v>1</v>
      </c>
      <c r="AD53" s="80">
        <f t="shared" si="18"/>
        <v>1</v>
      </c>
      <c r="AE53" s="80">
        <f>IF(AD53&gt;0,AC53/AD53*100,IF(AC53=0,100,120))</f>
        <v>100</v>
      </c>
      <c r="AF53" s="66" t="s">
        <v>101</v>
      </c>
      <c r="AG53" s="80">
        <f>IF(AE53&lt;80,3,IF(AE53&gt;=80,IF(AE53&lt;=120,2,1)))</f>
        <v>2</v>
      </c>
    </row>
    <row r="54" spans="2:33" ht="51">
      <c r="B54" s="208" t="s">
        <v>6</v>
      </c>
      <c r="C54" s="209" t="s">
        <v>80</v>
      </c>
      <c r="D54" s="78"/>
      <c r="E54" s="80">
        <f t="shared" si="14"/>
        <v>1</v>
      </c>
      <c r="F54" s="80">
        <f t="shared" si="14"/>
        <v>1</v>
      </c>
      <c r="G54" s="80">
        <f>IF(F54&gt;0,E54/F54*100,IF(E54=0,100,120))</f>
        <v>100</v>
      </c>
      <c r="H54" s="66" t="s">
        <v>101</v>
      </c>
      <c r="I54" s="80">
        <f>IF(G54&lt;80,3,IF(G54&gt;=80,IF(G54&lt;=120,2,1)))</f>
        <v>2</v>
      </c>
      <c r="K54" s="80">
        <f t="shared" si="15"/>
        <v>1</v>
      </c>
      <c r="L54" s="80">
        <f t="shared" si="15"/>
        <v>1</v>
      </c>
      <c r="M54" s="80">
        <f>IF(L54&gt;0,K54/L54*100,IF(K54=0,100,120))</f>
        <v>100</v>
      </c>
      <c r="N54" s="66" t="s">
        <v>101</v>
      </c>
      <c r="O54" s="80">
        <f>IF(M54&lt;80,3,IF(M54&gt;=80,IF(M54&lt;=120,2,1)))</f>
        <v>2</v>
      </c>
      <c r="Q54" s="80">
        <f t="shared" si="16"/>
        <v>1</v>
      </c>
      <c r="R54" s="80">
        <f t="shared" si="16"/>
        <v>1</v>
      </c>
      <c r="S54" s="80">
        <f>IF(R54&gt;0,Q54/R54*100,IF(Q54=0,100,120))</f>
        <v>100</v>
      </c>
      <c r="T54" s="66" t="s">
        <v>101</v>
      </c>
      <c r="U54" s="80">
        <f>IF(S54&lt;80,3,IF(S54&gt;=80,IF(S54&lt;=120,2,1)))</f>
        <v>2</v>
      </c>
      <c r="W54" s="80">
        <f t="shared" si="17"/>
        <v>1</v>
      </c>
      <c r="X54" s="80">
        <f t="shared" si="17"/>
        <v>1</v>
      </c>
      <c r="Y54" s="80">
        <f>IF(X54&gt;0,W54/X54*100,IF(W54=0,100,120))</f>
        <v>100</v>
      </c>
      <c r="Z54" s="66" t="s">
        <v>101</v>
      </c>
      <c r="AA54" s="80">
        <f>IF(Y54&lt;80,3,IF(Y54&gt;=80,IF(Y54&lt;=120,2,1)))</f>
        <v>2</v>
      </c>
      <c r="AC54" s="80">
        <f t="shared" si="18"/>
        <v>1</v>
      </c>
      <c r="AD54" s="80">
        <f t="shared" si="18"/>
        <v>1</v>
      </c>
      <c r="AE54" s="80">
        <f>IF(AD54&gt;0,AC54/AD54*100,IF(AC54=0,100,120))</f>
        <v>100</v>
      </c>
      <c r="AF54" s="66" t="s">
        <v>101</v>
      </c>
      <c r="AG54" s="80">
        <f>IF(AE54&lt;80,3,IF(AE54&gt;=80,IF(AE54&lt;=120,2,1)))</f>
        <v>2</v>
      </c>
    </row>
    <row r="55" spans="2:33" ht="38.25">
      <c r="B55" s="208" t="s">
        <v>7</v>
      </c>
      <c r="C55" s="209" t="s">
        <v>81</v>
      </c>
      <c r="D55" s="78"/>
      <c r="E55" s="80">
        <f>E56</f>
        <v>0</v>
      </c>
      <c r="F55" s="80">
        <f>F56</f>
        <v>0</v>
      </c>
      <c r="G55" s="80">
        <f>G56</f>
        <v>100</v>
      </c>
      <c r="H55" s="66" t="s">
        <v>107</v>
      </c>
      <c r="I55" s="80">
        <f>I56</f>
        <v>2</v>
      </c>
      <c r="K55" s="80">
        <f>K56</f>
        <v>0</v>
      </c>
      <c r="L55" s="80">
        <f>L56</f>
        <v>0</v>
      </c>
      <c r="M55" s="80">
        <f>M56</f>
        <v>100</v>
      </c>
      <c r="N55" s="66" t="s">
        <v>107</v>
      </c>
      <c r="O55" s="80">
        <f>O56</f>
        <v>2</v>
      </c>
      <c r="Q55" s="80">
        <f>Q56</f>
        <v>0</v>
      </c>
      <c r="R55" s="80">
        <f>R56</f>
        <v>0</v>
      </c>
      <c r="S55" s="80">
        <f>S56</f>
        <v>100</v>
      </c>
      <c r="T55" s="66" t="s">
        <v>107</v>
      </c>
      <c r="U55" s="80">
        <f>U56</f>
        <v>2</v>
      </c>
      <c r="W55" s="80">
        <f>W56</f>
        <v>0</v>
      </c>
      <c r="X55" s="80">
        <f>X56</f>
        <v>0</v>
      </c>
      <c r="Y55" s="80">
        <f>Y56</f>
        <v>100</v>
      </c>
      <c r="Z55" s="66" t="s">
        <v>107</v>
      </c>
      <c r="AA55" s="80">
        <f>AA56</f>
        <v>2</v>
      </c>
      <c r="AC55" s="80">
        <f>AC56</f>
        <v>0</v>
      </c>
      <c r="AD55" s="80">
        <f>AD56</f>
        <v>0</v>
      </c>
      <c r="AE55" s="80">
        <f>AE56</f>
        <v>100</v>
      </c>
      <c r="AF55" s="66" t="s">
        <v>107</v>
      </c>
      <c r="AG55" s="80">
        <f>AG56</f>
        <v>2</v>
      </c>
    </row>
    <row r="56" spans="2:33" ht="63.75">
      <c r="B56" s="208" t="s">
        <v>82</v>
      </c>
      <c r="C56" s="216" t="s">
        <v>108</v>
      </c>
      <c r="D56" s="82"/>
      <c r="E56" s="80">
        <f>IF(E25=0,0,E24/E25*100)</f>
        <v>0</v>
      </c>
      <c r="F56" s="80">
        <f>IF(F25=0,0,F24/F25*100)</f>
        <v>0</v>
      </c>
      <c r="G56" s="80">
        <f>IF(F56&gt;0,E56/F56*100,IF(E56=0,100,120))</f>
        <v>100</v>
      </c>
      <c r="H56" s="66" t="s">
        <v>107</v>
      </c>
      <c r="I56" s="80">
        <f>IF(G56&lt;80,1,IF(G56&gt;=80,IF(G56&lt;=120,2,3)))</f>
        <v>2</v>
      </c>
      <c r="K56" s="80">
        <f>IF(K25=0,0,K24/K25*100)</f>
        <v>0</v>
      </c>
      <c r="L56" s="80">
        <f>IF(L25=0,0,L24/L25*100)</f>
        <v>0</v>
      </c>
      <c r="M56" s="80">
        <f>IF(L56&gt;0,K56/L56*100,IF(K56=0,100,120))</f>
        <v>100</v>
      </c>
      <c r="N56" s="66" t="s">
        <v>107</v>
      </c>
      <c r="O56" s="80">
        <f>IF(M56&lt;80,1,IF(M56&gt;=80,IF(M56&lt;=120,2,3)))</f>
        <v>2</v>
      </c>
      <c r="Q56" s="80">
        <f>IF(Q25=0,0,Q24/Q25*100)</f>
        <v>0</v>
      </c>
      <c r="R56" s="80">
        <f>IF(R25=0,0,R24/R25*100)</f>
        <v>0</v>
      </c>
      <c r="S56" s="80">
        <f>IF(R56&gt;0,Q56/R56*100,IF(Q56=0,100,120))</f>
        <v>100</v>
      </c>
      <c r="T56" s="66" t="s">
        <v>107</v>
      </c>
      <c r="U56" s="80">
        <f>IF(S56&lt;80,1,IF(S56&gt;=80,IF(S56&lt;=120,2,3)))</f>
        <v>2</v>
      </c>
      <c r="W56" s="80">
        <f>IF(W25=0,0,W24/W25*100)</f>
        <v>0</v>
      </c>
      <c r="X56" s="80">
        <f>IF(X25=0,0,X24/X25*100)</f>
        <v>0</v>
      </c>
      <c r="Y56" s="80">
        <f>IF(X56&gt;0,W56/X56*100,IF(W56=0,100,120))</f>
        <v>100</v>
      </c>
      <c r="Z56" s="66" t="s">
        <v>107</v>
      </c>
      <c r="AA56" s="80">
        <f>IF(Y56&lt;80,1,IF(Y56&gt;=80,IF(Y56&lt;=120,2,3)))</f>
        <v>2</v>
      </c>
      <c r="AC56" s="80">
        <f>IF(AC25=0,0,AC24/AC25*100)</f>
        <v>0</v>
      </c>
      <c r="AD56" s="80">
        <f>IF(AD25=0,0,AD24/AD25*100)</f>
        <v>0</v>
      </c>
      <c r="AE56" s="80">
        <f>IF(AD56&gt;0,AC56/AD56*100,IF(AC56=0,100,120))</f>
        <v>100</v>
      </c>
      <c r="AF56" s="66" t="s">
        <v>107</v>
      </c>
      <c r="AG56" s="80">
        <f>IF(AE56&lt;80,1,IF(AE56&gt;=80,IF(AE56&lt;=120,2,3)))</f>
        <v>2</v>
      </c>
    </row>
    <row r="57" spans="2:33" ht="38.25">
      <c r="B57" s="208" t="s">
        <v>8</v>
      </c>
      <c r="C57" s="209" t="s">
        <v>109</v>
      </c>
      <c r="D57" s="78"/>
      <c r="E57" s="66"/>
      <c r="F57" s="66"/>
      <c r="G57" s="66"/>
      <c r="H57" s="66"/>
      <c r="I57" s="80">
        <f>(I59+I60)/2</f>
        <v>2</v>
      </c>
      <c r="K57" s="66"/>
      <c r="L57" s="66"/>
      <c r="M57" s="66"/>
      <c r="N57" s="66"/>
      <c r="O57" s="80">
        <f>(O59+O60)/2</f>
        <v>2</v>
      </c>
      <c r="Q57" s="66"/>
      <c r="R57" s="66"/>
      <c r="S57" s="66"/>
      <c r="T57" s="66"/>
      <c r="U57" s="80">
        <f>(U59+U60)/2</f>
        <v>2</v>
      </c>
      <c r="W57" s="66"/>
      <c r="X57" s="66"/>
      <c r="Y57" s="66"/>
      <c r="Z57" s="66"/>
      <c r="AA57" s="80">
        <f>(AA59+AA60)/2</f>
        <v>2</v>
      </c>
      <c r="AC57" s="66"/>
      <c r="AD57" s="66"/>
      <c r="AE57" s="66"/>
      <c r="AF57" s="66"/>
      <c r="AG57" s="80">
        <f>(AG59+AG60)/2</f>
        <v>2</v>
      </c>
    </row>
    <row r="58" spans="2:33">
      <c r="B58" s="208"/>
      <c r="C58" s="209" t="s">
        <v>106</v>
      </c>
      <c r="D58" s="78"/>
      <c r="E58" s="81"/>
      <c r="F58" s="81"/>
      <c r="G58" s="81"/>
      <c r="H58" s="81"/>
      <c r="I58" s="81"/>
      <c r="K58" s="66"/>
      <c r="L58" s="66"/>
      <c r="M58" s="81"/>
      <c r="N58" s="81"/>
      <c r="O58" s="81"/>
      <c r="Q58" s="66"/>
      <c r="R58" s="66"/>
      <c r="S58" s="81"/>
      <c r="T58" s="81"/>
      <c r="U58" s="81"/>
      <c r="W58" s="66"/>
      <c r="X58" s="66"/>
      <c r="Y58" s="81"/>
      <c r="Z58" s="81"/>
      <c r="AA58" s="81"/>
      <c r="AC58" s="66"/>
      <c r="AD58" s="66"/>
      <c r="AE58" s="81"/>
      <c r="AF58" s="81"/>
      <c r="AG58" s="81"/>
    </row>
    <row r="59" spans="2:33" ht="51">
      <c r="B59" s="208" t="s">
        <v>85</v>
      </c>
      <c r="C59" s="216" t="s">
        <v>110</v>
      </c>
      <c r="D59" s="83"/>
      <c r="E59" s="80">
        <f>IF(E28=0,0,E27/E28*100)</f>
        <v>100</v>
      </c>
      <c r="F59" s="80">
        <f>IF(F28=0,0,F27/F28*100)</f>
        <v>100</v>
      </c>
      <c r="G59" s="80">
        <f>IF(F59&gt;0,E59/F59*100,IF(E59=0,100,120))</f>
        <v>100</v>
      </c>
      <c r="H59" s="66" t="s">
        <v>107</v>
      </c>
      <c r="I59" s="80">
        <f>IF(G59&lt;80,1,IF(G59&gt;=80,IF(G59&lt;=120,2,3)))</f>
        <v>2</v>
      </c>
      <c r="K59" s="80">
        <f>IF(K28=0,0,K27/K28*100)</f>
        <v>97.044334975369466</v>
      </c>
      <c r="L59" s="80">
        <f>IF(L28=0,0,L27/L28*100)</f>
        <v>97.044334975369466</v>
      </c>
      <c r="M59" s="80">
        <f>IF(L59&gt;0,K59/L59*100,IF(K59=0,100,120))</f>
        <v>100</v>
      </c>
      <c r="N59" s="66" t="s">
        <v>107</v>
      </c>
      <c r="O59" s="80">
        <f>IF(M59&lt;80,1,IF(M59&gt;=80,IF(M59&lt;=120,2,3)))</f>
        <v>2</v>
      </c>
      <c r="Q59" s="80">
        <f>IF(Q28=0,0,Q27/Q28*100)</f>
        <v>94.176029508117182</v>
      </c>
      <c r="R59" s="80">
        <f>IF(R28=0,0,R27/R28*100)</f>
        <v>94.176029508117182</v>
      </c>
      <c r="S59" s="80">
        <f>IF(R59&gt;0,Q59/R59*100,IF(Q59=0,100,120))</f>
        <v>100</v>
      </c>
      <c r="T59" s="66" t="s">
        <v>107</v>
      </c>
      <c r="U59" s="80">
        <f>IF(S59&lt;80,1,IF(S59&gt;=80,IF(S59&lt;=120,2,3)))</f>
        <v>2</v>
      </c>
      <c r="W59" s="80">
        <f>IF(W28=0,0,W27/W28*100)</f>
        <v>91.392501542360037</v>
      </c>
      <c r="X59" s="80">
        <f>IF(X28=0,0,X27/X28*100)</f>
        <v>91.392501542360037</v>
      </c>
      <c r="Y59" s="80">
        <f>IF(X59&gt;0,W59/X59*100,IF(W59=0,100,120))</f>
        <v>100</v>
      </c>
      <c r="Z59" s="66" t="s">
        <v>107</v>
      </c>
      <c r="AA59" s="80">
        <f>IF(Y59&lt;80,1,IF(Y59&gt;=80,IF(Y59&lt;=120,2,3)))</f>
        <v>2</v>
      </c>
      <c r="AC59" s="80">
        <f>IF(AC28=0,0,AC27/AC28*100)</f>
        <v>88.691245339137581</v>
      </c>
      <c r="AD59" s="80">
        <f>IF(AD28=0,0,AD27/AD28*100)</f>
        <v>88.691245339137581</v>
      </c>
      <c r="AE59" s="80">
        <f>IF(AD59&gt;0,AC59/AD59*100,IF(AC59=0,100,120))</f>
        <v>100</v>
      </c>
      <c r="AF59" s="66" t="s">
        <v>107</v>
      </c>
      <c r="AG59" s="80">
        <f>IF(AE59&lt;80,1,IF(AE59&gt;=80,IF(AE59&lt;=120,2,3)))</f>
        <v>2</v>
      </c>
    </row>
    <row r="60" spans="2:33" ht="63.75">
      <c r="B60" s="208" t="s">
        <v>88</v>
      </c>
      <c r="C60" s="218" t="s">
        <v>111</v>
      </c>
      <c r="D60" s="85"/>
      <c r="E60" s="80">
        <f>IF(E30=0,0,E29/E30*100)</f>
        <v>0</v>
      </c>
      <c r="F60" s="80">
        <f>IF(F30=0,0,F29/F30*100)</f>
        <v>0</v>
      </c>
      <c r="G60" s="80">
        <f>IF(F60&gt;0,E60/F60*100,IF(E60=0,100,120))</f>
        <v>100</v>
      </c>
      <c r="H60" s="66" t="s">
        <v>107</v>
      </c>
      <c r="I60" s="80">
        <f>IF(G60&lt;80,1,IF(G60&gt;=80,IF(G60&lt;=120,2,3)))</f>
        <v>2</v>
      </c>
      <c r="K60" s="80">
        <f>IF(K30=0,0,K29/K30*100)</f>
        <v>0</v>
      </c>
      <c r="L60" s="80">
        <f>IF(L30=0,0,L29/L30*100)</f>
        <v>0</v>
      </c>
      <c r="M60" s="80">
        <f>IF(L60&gt;0,K60/L60*100,IF(K60=0,100,120))</f>
        <v>100</v>
      </c>
      <c r="N60" s="66" t="s">
        <v>107</v>
      </c>
      <c r="O60" s="80">
        <f>IF(M60&lt;80,1,IF(M60&gt;=80,IF(M60&lt;=120,2,3)))</f>
        <v>2</v>
      </c>
      <c r="Q60" s="80">
        <f>IF(Q30=0,0,Q29/Q30*100)</f>
        <v>0</v>
      </c>
      <c r="R60" s="80">
        <f>IF(R30=0,0,R29/R30*100)</f>
        <v>0</v>
      </c>
      <c r="S60" s="80">
        <f>IF(R60&gt;0,Q60/R60*100,IF(Q60=0,100,120))</f>
        <v>100</v>
      </c>
      <c r="T60" s="66" t="s">
        <v>107</v>
      </c>
      <c r="U60" s="80">
        <f>IF(S60&lt;80,1,IF(S60&gt;=80,IF(S60&lt;=120,2,3)))</f>
        <v>2</v>
      </c>
      <c r="W60" s="80">
        <f>IF(W30=0,0,W29/W30*100)</f>
        <v>0</v>
      </c>
      <c r="X60" s="80">
        <f>IF(X30=0,0,X29/X30*100)</f>
        <v>0</v>
      </c>
      <c r="Y60" s="80">
        <f>IF(X60&gt;0,W60/X60*100,IF(W60=0,100,120))</f>
        <v>100</v>
      </c>
      <c r="Z60" s="66" t="s">
        <v>107</v>
      </c>
      <c r="AA60" s="80">
        <f>IF(Y60&lt;80,1,IF(Y60&gt;=80,IF(Y60&lt;=120,2,3)))</f>
        <v>2</v>
      </c>
      <c r="AC60" s="80">
        <f>IF(AC30=0,0,AC29/AC30*100)</f>
        <v>0</v>
      </c>
      <c r="AD60" s="80">
        <f>IF(AD30=0,0,AD29/AD30*100)</f>
        <v>0</v>
      </c>
      <c r="AE60" s="80">
        <f>IF(AD60&gt;0,AC60/AD60*100,IF(AC60=0,100,120))</f>
        <v>100</v>
      </c>
      <c r="AF60" s="66" t="s">
        <v>107</v>
      </c>
      <c r="AG60" s="80">
        <f>IF(AE60&lt;80,1,IF(AE60&gt;=80,IF(AE60&lt;=120,2,3)))</f>
        <v>2</v>
      </c>
    </row>
    <row r="61" spans="2:33">
      <c r="B61" s="208" t="s">
        <v>9</v>
      </c>
      <c r="C61" s="209" t="s">
        <v>112</v>
      </c>
      <c r="D61" s="78"/>
      <c r="E61" s="66"/>
      <c r="F61" s="66"/>
      <c r="G61" s="66"/>
      <c r="H61" s="66"/>
      <c r="I61" s="86">
        <f>(I39+I48+I53+I54+I55+I57)/6</f>
        <v>2</v>
      </c>
      <c r="K61" s="66"/>
      <c r="L61" s="66"/>
      <c r="M61" s="66"/>
      <c r="N61" s="66"/>
      <c r="O61" s="86">
        <f>(O39+O48+O53+O54+O55+O57)/6</f>
        <v>2</v>
      </c>
      <c r="Q61" s="66"/>
      <c r="R61" s="66"/>
      <c r="S61" s="66"/>
      <c r="T61" s="66"/>
      <c r="U61" s="86">
        <f>(U39+U48+U53+U54+U55+U57)/6</f>
        <v>2</v>
      </c>
      <c r="W61" s="66"/>
      <c r="X61" s="66"/>
      <c r="Y61" s="66"/>
      <c r="Z61" s="66"/>
      <c r="AA61" s="86">
        <f>(AA39+AA48+AA53+AA54+AA55+AA57)/6</f>
        <v>2</v>
      </c>
      <c r="AC61" s="66"/>
      <c r="AD61" s="66"/>
      <c r="AE61" s="66"/>
      <c r="AF61" s="66"/>
      <c r="AG61" s="86">
        <f>(AG39+AG48+AG53+AG54+AG55+AG57)/6</f>
        <v>2</v>
      </c>
    </row>
    <row r="62" spans="2:33">
      <c r="B62" s="87"/>
      <c r="C62" s="88"/>
      <c r="D62" s="88"/>
      <c r="E62" s="89"/>
      <c r="F62" s="89"/>
      <c r="G62" s="89"/>
      <c r="H62" s="89"/>
      <c r="I62" s="89"/>
    </row>
    <row r="63" spans="2:33">
      <c r="B63" s="2"/>
      <c r="C63" s="2" t="s">
        <v>17</v>
      </c>
      <c r="D63" s="2"/>
      <c r="E63" s="90"/>
      <c r="F63" s="90"/>
      <c r="G63" s="33"/>
      <c r="H63" s="33"/>
      <c r="I63" s="33"/>
    </row>
    <row r="64" spans="2:33">
      <c r="B64" s="2"/>
      <c r="C64" s="4"/>
      <c r="D64" s="4"/>
      <c r="E64" s="33"/>
      <c r="F64" s="33"/>
      <c r="G64" s="33"/>
      <c r="H64" s="33"/>
      <c r="I64" s="33"/>
    </row>
    <row r="65" spans="2:9">
      <c r="B65" s="5"/>
      <c r="C65" s="6"/>
      <c r="D65" s="6"/>
      <c r="E65" s="91"/>
      <c r="F65" s="91"/>
      <c r="G65" s="91"/>
      <c r="H65" s="91"/>
      <c r="I65" s="8"/>
    </row>
    <row r="66" spans="2:9">
      <c r="B66" s="239" t="s">
        <v>18</v>
      </c>
      <c r="C66" s="239"/>
      <c r="D66" s="13"/>
      <c r="E66" s="260" t="s">
        <v>19</v>
      </c>
      <c r="F66" s="260"/>
      <c r="G66" s="260"/>
      <c r="H66" s="260"/>
      <c r="I66" s="260"/>
    </row>
    <row r="67" spans="2:9">
      <c r="B67" s="11" t="s">
        <v>261</v>
      </c>
      <c r="C67" s="7"/>
      <c r="D67" s="7"/>
      <c r="E67" s="91"/>
      <c r="F67" s="91"/>
      <c r="G67" s="91"/>
      <c r="H67" s="91"/>
      <c r="I67" s="91"/>
    </row>
    <row r="68" spans="2:9">
      <c r="B68" s="239" t="s">
        <v>21</v>
      </c>
      <c r="C68" s="239"/>
      <c r="D68" s="13"/>
      <c r="E68" s="33"/>
      <c r="F68" s="33"/>
      <c r="G68" s="33"/>
      <c r="H68" s="33"/>
      <c r="I68" s="33"/>
    </row>
    <row r="69" spans="2:9">
      <c r="B69" s="93"/>
      <c r="C69" s="94"/>
      <c r="D69" s="94"/>
      <c r="E69" s="94"/>
      <c r="F69" s="94"/>
      <c r="G69" s="94"/>
      <c r="H69" s="94"/>
      <c r="I69" s="94"/>
    </row>
    <row r="70" spans="2:9">
      <c r="B70" s="93"/>
      <c r="C70" s="94"/>
      <c r="D70" s="94"/>
      <c r="E70" s="94"/>
      <c r="F70" s="94"/>
      <c r="G70" s="94"/>
      <c r="H70" s="94"/>
      <c r="I70" s="94"/>
    </row>
  </sheetData>
  <mergeCells count="38">
    <mergeCell ref="H36:H37"/>
    <mergeCell ref="I36:I37"/>
    <mergeCell ref="B10:B11"/>
    <mergeCell ref="C32:F32"/>
    <mergeCell ref="B3:C3"/>
    <mergeCell ref="B4:C4"/>
    <mergeCell ref="B6:B7"/>
    <mergeCell ref="C6:C7"/>
    <mergeCell ref="E6:F6"/>
    <mergeCell ref="B35:C35"/>
    <mergeCell ref="B36:B37"/>
    <mergeCell ref="C36:C37"/>
    <mergeCell ref="E36:F36"/>
    <mergeCell ref="G36:G37"/>
    <mergeCell ref="B66:C66"/>
    <mergeCell ref="E66:I66"/>
    <mergeCell ref="B68:C68"/>
    <mergeCell ref="AC6:AD6"/>
    <mergeCell ref="Q36:R36"/>
    <mergeCell ref="S36:S37"/>
    <mergeCell ref="T36:T37"/>
    <mergeCell ref="U36:U37"/>
    <mergeCell ref="M36:M37"/>
    <mergeCell ref="N36:N37"/>
    <mergeCell ref="O36:O37"/>
    <mergeCell ref="Q6:R6"/>
    <mergeCell ref="W6:X6"/>
    <mergeCell ref="K36:L36"/>
    <mergeCell ref="K6:L6"/>
    <mergeCell ref="B34:C34"/>
    <mergeCell ref="AF36:AF37"/>
    <mergeCell ref="AG36:AG37"/>
    <mergeCell ref="W36:X36"/>
    <mergeCell ref="Y36:Y37"/>
    <mergeCell ref="Z36:Z37"/>
    <mergeCell ref="AA36:AA37"/>
    <mergeCell ref="AC36:AD36"/>
    <mergeCell ref="AE36:AE37"/>
  </mergeCells>
  <conditionalFormatting sqref="E39 E41 E43:E44 G40 E66 K39 M40 K41 K43:K44 S40 Q39 Q41 Q43:Q44 Y40 W39 W41 W43:W44 AE40 AC39 AC41 AC43:AC44">
    <cfRule type="cellIs" dxfId="53" priority="34" stopIfTrue="1" operator="equal">
      <formula>""""""</formula>
    </cfRule>
    <cfRule type="cellIs" dxfId="52" priority="35" stopIfTrue="1" operator="between">
      <formula>""""""</formula>
      <formula>""""""</formula>
    </cfRule>
    <cfRule type="cellIs" dxfId="51" priority="36" stopIfTrue="1" operator="equal">
      <formula>""""""</formula>
    </cfRule>
  </conditionalFormatting>
  <dataValidations count="2">
    <dataValidation type="decimal" allowBlank="1" showErrorMessage="1" errorTitle="Ошибка" error="Допускается ввод только неотрицательных чисел!" sqref="E10:F13 E27:F30 E15:F16 E24:F25">
      <formula1>0</formula1>
      <formula2>9.99999999999999E+23</formula2>
    </dataValidation>
    <dataValidation type="list" allowBlank="1" showInputMessage="1" showErrorMessage="1" sqref="F14 F18:F22">
      <formula1>"0,1"</formula1>
    </dataValidation>
  </dataValidations>
  <pageMargins left="0.7" right="0.7" top="0.75" bottom="0.75" header="0.3" footer="0.3"/>
  <pageSetup paperSize="9" scale="63" orientation="portrait" r:id="rId1"/>
  <rowBreaks count="1" manualBreakCount="1">
    <brk id="3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I54"/>
  <sheetViews>
    <sheetView view="pageBreakPreview" topLeftCell="A25" zoomScale="85" zoomScaleNormal="100" zoomScaleSheetLayoutView="85" workbookViewId="0">
      <selection activeCell="B28" sqref="B28:B29"/>
    </sheetView>
  </sheetViews>
  <sheetFormatPr defaultRowHeight="12.75"/>
  <cols>
    <col min="3" max="3" width="90" customWidth="1"/>
    <col min="4" max="4" width="3.42578125" customWidth="1"/>
    <col min="7" max="9" width="9.140625" customWidth="1"/>
  </cols>
  <sheetData>
    <row r="2" spans="2:9">
      <c r="B2" s="94"/>
      <c r="C2" s="17"/>
      <c r="D2" s="17"/>
      <c r="E2" s="94"/>
      <c r="F2" s="129" t="s">
        <v>116</v>
      </c>
    </row>
    <row r="3" spans="2:9">
      <c r="B3" s="274" t="s">
        <v>117</v>
      </c>
      <c r="C3" s="274"/>
      <c r="D3" s="100"/>
      <c r="E3" s="275" t="s">
        <v>292</v>
      </c>
      <c r="F3" s="276"/>
      <c r="G3" s="101"/>
      <c r="H3" s="101"/>
      <c r="I3" s="101"/>
    </row>
    <row r="4" spans="2:9">
      <c r="B4" s="277" t="s">
        <v>298</v>
      </c>
      <c r="C4" s="278"/>
      <c r="D4" s="102"/>
      <c r="E4" s="276"/>
      <c r="F4" s="276"/>
      <c r="G4" s="101"/>
      <c r="H4" s="101"/>
      <c r="I4" s="101"/>
    </row>
    <row r="5" spans="2:9" ht="22.5">
      <c r="B5" s="225" t="s">
        <v>54</v>
      </c>
      <c r="C5" s="225" t="s">
        <v>55</v>
      </c>
      <c r="D5" s="225"/>
      <c r="E5" s="225" t="s">
        <v>118</v>
      </c>
      <c r="F5" s="225" t="s">
        <v>119</v>
      </c>
      <c r="G5" s="101"/>
      <c r="H5" s="101"/>
      <c r="I5" s="101"/>
    </row>
    <row r="6" spans="2:9">
      <c r="B6" s="105" t="s">
        <v>3</v>
      </c>
      <c r="C6" s="105" t="s">
        <v>4</v>
      </c>
      <c r="D6" s="105"/>
      <c r="E6" s="105" t="s">
        <v>5</v>
      </c>
      <c r="F6" s="105" t="s">
        <v>6</v>
      </c>
      <c r="G6" s="101"/>
      <c r="H6" s="101"/>
      <c r="I6" s="101"/>
    </row>
    <row r="7" spans="2:9" ht="25.5">
      <c r="B7" s="107" t="s">
        <v>3</v>
      </c>
      <c r="C7" s="108" t="s">
        <v>120</v>
      </c>
      <c r="D7" s="108"/>
      <c r="E7" s="109"/>
      <c r="F7" s="109"/>
      <c r="G7" s="101"/>
      <c r="H7" s="101"/>
      <c r="I7" s="101"/>
    </row>
    <row r="8" spans="2:9" ht="38.25">
      <c r="B8" s="107" t="s">
        <v>59</v>
      </c>
      <c r="C8" s="110" t="s">
        <v>121</v>
      </c>
      <c r="D8" s="110"/>
      <c r="E8" s="111">
        <f t="shared" ref="E8:E22" si="0">F8</f>
        <v>7</v>
      </c>
      <c r="F8" s="112">
        <v>7</v>
      </c>
      <c r="G8" s="101"/>
      <c r="H8" s="101"/>
      <c r="I8" s="101"/>
    </row>
    <row r="9" spans="2:9" ht="25.5">
      <c r="B9" s="107" t="s">
        <v>62</v>
      </c>
      <c r="C9" s="110" t="s">
        <v>122</v>
      </c>
      <c r="D9" s="110"/>
      <c r="E9" s="109"/>
      <c r="F9" s="109"/>
      <c r="G9" s="101"/>
      <c r="H9" s="101"/>
      <c r="I9" s="101"/>
    </row>
    <row r="10" spans="2:9" ht="25.5">
      <c r="B10" s="107" t="s">
        <v>64</v>
      </c>
      <c r="C10" s="113" t="s">
        <v>123</v>
      </c>
      <c r="D10" s="113"/>
      <c r="E10" s="111">
        <f t="shared" si="0"/>
        <v>10</v>
      </c>
      <c r="F10" s="112">
        <v>10</v>
      </c>
      <c r="G10" s="101"/>
      <c r="H10" s="101"/>
      <c r="I10" s="101"/>
    </row>
    <row r="11" spans="2:9">
      <c r="B11" s="107" t="s">
        <v>66</v>
      </c>
      <c r="C11" s="113" t="s">
        <v>124</v>
      </c>
      <c r="D11" s="113"/>
      <c r="E11" s="111">
        <f t="shared" si="0"/>
        <v>10</v>
      </c>
      <c r="F11" s="112">
        <v>10</v>
      </c>
      <c r="G11" s="101"/>
      <c r="H11" s="101"/>
      <c r="I11" s="101"/>
    </row>
    <row r="12" spans="2:9" ht="25.5">
      <c r="B12" s="107" t="s">
        <v>125</v>
      </c>
      <c r="C12" s="110" t="s">
        <v>126</v>
      </c>
      <c r="D12" s="110"/>
      <c r="E12" s="111">
        <f t="shared" si="0"/>
        <v>0</v>
      </c>
      <c r="F12" s="112">
        <v>0</v>
      </c>
      <c r="G12" s="101"/>
      <c r="H12" s="101"/>
      <c r="I12" s="101"/>
    </row>
    <row r="13" spans="2:9" ht="25.5">
      <c r="B13" s="107" t="s">
        <v>127</v>
      </c>
      <c r="C13" s="113" t="s">
        <v>128</v>
      </c>
      <c r="D13" s="113"/>
      <c r="E13" s="111">
        <f t="shared" si="0"/>
        <v>0</v>
      </c>
      <c r="F13" s="112">
        <v>0</v>
      </c>
      <c r="G13" s="101"/>
      <c r="H13" s="101"/>
      <c r="I13" s="101"/>
    </row>
    <row r="14" spans="2:9" ht="25.5">
      <c r="B14" s="107" t="s">
        <v>4</v>
      </c>
      <c r="C14" s="114" t="s">
        <v>129</v>
      </c>
      <c r="D14" s="114"/>
      <c r="E14" s="109"/>
      <c r="F14" s="109"/>
      <c r="G14" s="101"/>
      <c r="H14" s="101"/>
      <c r="I14" s="101"/>
    </row>
    <row r="15" spans="2:9" ht="25.5">
      <c r="B15" s="107" t="s">
        <v>73</v>
      </c>
      <c r="C15" s="110" t="s">
        <v>130</v>
      </c>
      <c r="D15" s="110"/>
      <c r="E15" s="111">
        <f t="shared" si="0"/>
        <v>0</v>
      </c>
      <c r="F15" s="112">
        <v>0</v>
      </c>
      <c r="G15" s="101"/>
      <c r="H15" s="101"/>
      <c r="I15" s="101"/>
    </row>
    <row r="16" spans="2:9">
      <c r="B16" s="107"/>
      <c r="C16" s="182" t="s">
        <v>131</v>
      </c>
      <c r="D16" s="113"/>
      <c r="E16" s="111">
        <f t="shared" si="0"/>
        <v>2</v>
      </c>
      <c r="F16" s="111">
        <f>'ф.2.1 ИндИнф (Ин)'!F30</f>
        <v>2</v>
      </c>
      <c r="G16" s="101"/>
      <c r="H16" s="101"/>
      <c r="I16" s="101"/>
    </row>
    <row r="17" spans="2:9" ht="25.5">
      <c r="B17" s="107" t="s">
        <v>5</v>
      </c>
      <c r="C17" s="114" t="s">
        <v>132</v>
      </c>
      <c r="D17" s="114"/>
      <c r="E17" s="115"/>
      <c r="F17" s="115"/>
      <c r="G17" s="101"/>
      <c r="H17" s="101"/>
      <c r="I17" s="101"/>
    </row>
    <row r="18" spans="2:9" ht="38.25">
      <c r="B18" s="107" t="s">
        <v>133</v>
      </c>
      <c r="C18" s="116" t="s">
        <v>134</v>
      </c>
      <c r="D18" s="110"/>
      <c r="E18" s="111">
        <f t="shared" si="0"/>
        <v>1</v>
      </c>
      <c r="F18" s="117">
        <v>1</v>
      </c>
      <c r="G18" s="101"/>
      <c r="H18" s="101"/>
      <c r="I18" s="101"/>
    </row>
    <row r="19" spans="2:9" ht="25.5">
      <c r="B19" s="107" t="s">
        <v>135</v>
      </c>
      <c r="C19" s="110" t="s">
        <v>136</v>
      </c>
      <c r="D19" s="110"/>
      <c r="E19" s="111">
        <f t="shared" si="0"/>
        <v>0</v>
      </c>
      <c r="F19" s="112">
        <v>0</v>
      </c>
      <c r="G19" s="101"/>
      <c r="H19" s="101"/>
      <c r="I19" s="101"/>
    </row>
    <row r="20" spans="2:9" ht="25.5">
      <c r="B20" s="107" t="s">
        <v>137</v>
      </c>
      <c r="C20" s="113" t="s">
        <v>138</v>
      </c>
      <c r="D20" s="113"/>
      <c r="E20" s="111">
        <f t="shared" si="0"/>
        <v>0</v>
      </c>
      <c r="F20" s="112">
        <v>0</v>
      </c>
      <c r="G20" s="101"/>
      <c r="H20" s="101"/>
      <c r="I20" s="101"/>
    </row>
    <row r="21" spans="2:9" ht="25.5">
      <c r="B21" s="107" t="s">
        <v>6</v>
      </c>
      <c r="C21" s="114" t="s">
        <v>139</v>
      </c>
      <c r="D21" s="114"/>
      <c r="E21" s="109"/>
      <c r="F21" s="109"/>
      <c r="G21" s="101"/>
      <c r="H21" s="101"/>
      <c r="I21" s="101"/>
    </row>
    <row r="22" spans="2:9" ht="25.5">
      <c r="B22" s="107" t="s">
        <v>140</v>
      </c>
      <c r="C22" s="110" t="s">
        <v>141</v>
      </c>
      <c r="D22" s="110"/>
      <c r="E22" s="111">
        <f t="shared" si="0"/>
        <v>0</v>
      </c>
      <c r="F22" s="112">
        <v>0</v>
      </c>
      <c r="G22" s="101"/>
      <c r="H22" s="101"/>
      <c r="I22" s="101"/>
    </row>
    <row r="23" spans="2:9">
      <c r="B23" s="107"/>
      <c r="C23" s="182" t="s">
        <v>142</v>
      </c>
      <c r="D23" s="113"/>
      <c r="E23" s="111">
        <f>F23</f>
        <v>2</v>
      </c>
      <c r="F23" s="111">
        <f>'ф.2.1 ИндИнф (Ин)'!F30</f>
        <v>2</v>
      </c>
      <c r="G23" s="101"/>
      <c r="H23" s="101"/>
      <c r="I23" s="101"/>
    </row>
    <row r="26" spans="2:9" ht="15.75">
      <c r="B26" s="279" t="s">
        <v>234</v>
      </c>
      <c r="C26" s="279"/>
    </row>
    <row r="27" spans="2:9">
      <c r="B27" s="277" t="s">
        <v>298</v>
      </c>
      <c r="C27" s="278"/>
    </row>
    <row r="28" spans="2:9" ht="12.75" customHeight="1">
      <c r="B28" s="280" t="s">
        <v>54</v>
      </c>
      <c r="C28" s="280" t="s">
        <v>92</v>
      </c>
      <c r="D28" s="225"/>
      <c r="E28" s="281" t="s">
        <v>25</v>
      </c>
      <c r="F28" s="282"/>
      <c r="G28" s="283" t="s">
        <v>93</v>
      </c>
      <c r="H28" s="283" t="s">
        <v>143</v>
      </c>
      <c r="I28" s="283" t="s">
        <v>144</v>
      </c>
    </row>
    <row r="29" spans="2:9" ht="33.75">
      <c r="B29" s="280"/>
      <c r="C29" s="280"/>
      <c r="D29" s="225"/>
      <c r="E29" s="225" t="s">
        <v>145</v>
      </c>
      <c r="F29" s="225" t="s">
        <v>146</v>
      </c>
      <c r="G29" s="284"/>
      <c r="H29" s="284"/>
      <c r="I29" s="284"/>
    </row>
    <row r="30" spans="2:9">
      <c r="B30" s="119" t="s">
        <v>3</v>
      </c>
      <c r="C30" s="119" t="s">
        <v>4</v>
      </c>
      <c r="D30" s="119"/>
      <c r="E30" s="119" t="s">
        <v>5</v>
      </c>
      <c r="F30" s="119" t="s">
        <v>6</v>
      </c>
      <c r="G30" s="119" t="s">
        <v>7</v>
      </c>
      <c r="H30" s="119" t="s">
        <v>8</v>
      </c>
      <c r="I30" s="119" t="s">
        <v>9</v>
      </c>
    </row>
    <row r="31" spans="2:9">
      <c r="B31" s="107" t="s">
        <v>3</v>
      </c>
      <c r="C31" s="114" t="s">
        <v>147</v>
      </c>
      <c r="D31" s="114"/>
      <c r="E31" s="120"/>
      <c r="F31" s="120"/>
      <c r="G31" s="120"/>
      <c r="H31" s="120"/>
      <c r="I31" s="121">
        <f>(I33+I34+I37)/3</f>
        <v>0.5</v>
      </c>
    </row>
    <row r="32" spans="2:9">
      <c r="B32" s="107"/>
      <c r="C32" s="114" t="s">
        <v>106</v>
      </c>
      <c r="D32" s="114"/>
      <c r="E32" s="120"/>
      <c r="F32" s="120"/>
      <c r="G32" s="120"/>
      <c r="H32" s="120"/>
      <c r="I32" s="120"/>
    </row>
    <row r="33" spans="2:9" ht="38.25">
      <c r="B33" s="107" t="s">
        <v>59</v>
      </c>
      <c r="C33" s="122" t="s">
        <v>148</v>
      </c>
      <c r="D33" s="122"/>
      <c r="E33" s="121">
        <f>E8</f>
        <v>7</v>
      </c>
      <c r="F33" s="121">
        <f>F8</f>
        <v>7</v>
      </c>
      <c r="G33" s="121">
        <f>IF(F33&gt;0,E33/F33*100,IF(E33=0,100,120))</f>
        <v>100</v>
      </c>
      <c r="H33" s="115" t="s">
        <v>107</v>
      </c>
      <c r="I33" s="121">
        <f>IF(G33&lt;80,0.25,IF(G33&gt;=80,IF(G33&lt;=120,0.5,0.75)))</f>
        <v>0.5</v>
      </c>
    </row>
    <row r="34" spans="2:9" ht="25.5">
      <c r="B34" s="107" t="s">
        <v>62</v>
      </c>
      <c r="C34" s="122" t="s">
        <v>149</v>
      </c>
      <c r="D34" s="122"/>
      <c r="E34" s="115"/>
      <c r="F34" s="115"/>
      <c r="G34" s="115"/>
      <c r="H34" s="115"/>
      <c r="I34" s="121">
        <f>(I35+I36)/2</f>
        <v>0.5</v>
      </c>
    </row>
    <row r="35" spans="2:9" ht="25.5">
      <c r="B35" s="107" t="s">
        <v>64</v>
      </c>
      <c r="C35" s="123" t="s">
        <v>123</v>
      </c>
      <c r="D35" s="123"/>
      <c r="E35" s="121">
        <f>E10</f>
        <v>10</v>
      </c>
      <c r="F35" s="121">
        <f>F10</f>
        <v>10</v>
      </c>
      <c r="G35" s="121">
        <f>IF(F35&gt;0,E35/F35*100,IF(E35=0,100,120))</f>
        <v>100</v>
      </c>
      <c r="H35" s="115" t="s">
        <v>107</v>
      </c>
      <c r="I35" s="121">
        <f>IF(G35&lt;80,0.25,IF(G35&gt;=80,IF(G35&lt;=120,0.5,0.75)))</f>
        <v>0.5</v>
      </c>
    </row>
    <row r="36" spans="2:9">
      <c r="B36" s="107" t="s">
        <v>66</v>
      </c>
      <c r="C36" s="123" t="s">
        <v>124</v>
      </c>
      <c r="D36" s="123"/>
      <c r="E36" s="121">
        <f>E11</f>
        <v>10</v>
      </c>
      <c r="F36" s="121">
        <f>F11</f>
        <v>10</v>
      </c>
      <c r="G36" s="121">
        <f>IF(F36&gt;0,E36/F36*100,IF(E36=0,100,120))</f>
        <v>100</v>
      </c>
      <c r="H36" s="115" t="s">
        <v>107</v>
      </c>
      <c r="I36" s="121">
        <f>IF(G36&lt;80,0.25,IF(G36&gt;=80,IF(G36&lt;=120,0.5,0.75)))</f>
        <v>0.5</v>
      </c>
    </row>
    <row r="37" spans="2:9" ht="51">
      <c r="B37" s="107" t="s">
        <v>125</v>
      </c>
      <c r="C37" s="122" t="s">
        <v>150</v>
      </c>
      <c r="D37" s="122"/>
      <c r="E37" s="121">
        <f>IF(E13=0,0,E12/E13*100)</f>
        <v>0</v>
      </c>
      <c r="F37" s="121">
        <f>IF(F13=0,0,F12/F13*100)</f>
        <v>0</v>
      </c>
      <c r="G37" s="121">
        <f>IF(F37&gt;0,E37/F37*100,IF(E37=0,100,120))</f>
        <v>100</v>
      </c>
      <c r="H37" s="115" t="s">
        <v>107</v>
      </c>
      <c r="I37" s="121">
        <f>IF(G37&lt;80,0.25,IF(G37&gt;=80,IF(G37&lt;=120,0.5,0.75)))</f>
        <v>0.5</v>
      </c>
    </row>
    <row r="38" spans="2:9" ht="25.5">
      <c r="B38" s="107" t="s">
        <v>4</v>
      </c>
      <c r="C38" s="114" t="s">
        <v>129</v>
      </c>
      <c r="D38" s="114"/>
      <c r="E38" s="121">
        <f>E39</f>
        <v>0</v>
      </c>
      <c r="F38" s="121">
        <f>F39</f>
        <v>0</v>
      </c>
      <c r="G38" s="121">
        <f>G39</f>
        <v>100</v>
      </c>
      <c r="H38" s="115" t="s">
        <v>107</v>
      </c>
      <c r="I38" s="121">
        <f>I39</f>
        <v>0.5</v>
      </c>
    </row>
    <row r="39" spans="2:9" ht="25.5">
      <c r="B39" s="107" t="s">
        <v>73</v>
      </c>
      <c r="C39" s="230" t="s">
        <v>151</v>
      </c>
      <c r="D39" s="122"/>
      <c r="E39" s="121">
        <f>IF(E16=0,0,E15/E16*100)</f>
        <v>0</v>
      </c>
      <c r="F39" s="121">
        <f>IF(F16=0,0,F15/F16*100)</f>
        <v>0</v>
      </c>
      <c r="G39" s="121">
        <f>IF(F39&gt;0,E39/F39*100,IF(E39=0,100,120))</f>
        <v>100</v>
      </c>
      <c r="H39" s="115" t="s">
        <v>107</v>
      </c>
      <c r="I39" s="121">
        <f>IF(G39&lt;80,0.25,IF(G39&gt;=80,IF(G39&lt;=120,0.5,0.75)))</f>
        <v>0.5</v>
      </c>
    </row>
    <row r="40" spans="2:9" ht="25.5">
      <c r="B40" s="107" t="s">
        <v>5</v>
      </c>
      <c r="C40" s="114" t="s">
        <v>132</v>
      </c>
      <c r="D40" s="114"/>
      <c r="E40" s="115"/>
      <c r="F40" s="115"/>
      <c r="G40" s="115"/>
      <c r="H40" s="115"/>
      <c r="I40" s="121">
        <f>(I42+I43)/2</f>
        <v>0.5</v>
      </c>
    </row>
    <row r="41" spans="2:9">
      <c r="B41" s="107"/>
      <c r="C41" s="114" t="s">
        <v>106</v>
      </c>
      <c r="D41" s="114"/>
      <c r="E41" s="120"/>
      <c r="F41" s="120"/>
      <c r="G41" s="120"/>
      <c r="H41" s="120"/>
      <c r="I41" s="120"/>
    </row>
    <row r="42" spans="2:9" ht="38.25">
      <c r="B42" s="107" t="s">
        <v>133</v>
      </c>
      <c r="C42" s="230" t="s">
        <v>134</v>
      </c>
      <c r="D42" s="122"/>
      <c r="E42" s="121">
        <f>IF(E18=0,0,1)</f>
        <v>1</v>
      </c>
      <c r="F42" s="121">
        <f>IF(F18=0,0,1)</f>
        <v>1</v>
      </c>
      <c r="G42" s="121">
        <f>IF(F42&gt;0,E42/F42*100,IF(E42=0,100,120))</f>
        <v>100</v>
      </c>
      <c r="H42" s="115" t="s">
        <v>101</v>
      </c>
      <c r="I42" s="121">
        <f>IF(G42&lt;80,0.75,IF(G42&gt;=80,IF(G42&lt;=120,0.5,0.25)))</f>
        <v>0.5</v>
      </c>
    </row>
    <row r="43" spans="2:9" ht="51">
      <c r="B43" s="107" t="s">
        <v>135</v>
      </c>
      <c r="C43" s="230" t="s">
        <v>152</v>
      </c>
      <c r="D43" s="122"/>
      <c r="E43" s="121">
        <f>IF(E20=0,0,E19/E20*100)</f>
        <v>0</v>
      </c>
      <c r="F43" s="121">
        <f>IF(F20=0,0,F19/F20*100)</f>
        <v>0</v>
      </c>
      <c r="G43" s="121">
        <f>IF(F43&gt;0,E43/F43*100,IF(E43=0,100,120))</f>
        <v>100</v>
      </c>
      <c r="H43" s="115" t="s">
        <v>107</v>
      </c>
      <c r="I43" s="121">
        <f>IF(G43&lt;80,0.25,IF(G43&gt;=80,IF(G43&lt;=120,0.5,0.75)))</f>
        <v>0.5</v>
      </c>
    </row>
    <row r="44" spans="2:9" ht="25.5">
      <c r="B44" s="107" t="s">
        <v>6</v>
      </c>
      <c r="C44" s="114" t="s">
        <v>139</v>
      </c>
      <c r="D44" s="114"/>
      <c r="E44" s="121">
        <f>E45</f>
        <v>0</v>
      </c>
      <c r="F44" s="121">
        <f>F45</f>
        <v>0</v>
      </c>
      <c r="G44" s="121">
        <f>G45</f>
        <v>100</v>
      </c>
      <c r="H44" s="115" t="s">
        <v>107</v>
      </c>
      <c r="I44" s="121">
        <f>I45</f>
        <v>0.2</v>
      </c>
    </row>
    <row r="45" spans="2:9" ht="38.25">
      <c r="B45" s="107" t="s">
        <v>140</v>
      </c>
      <c r="C45" s="122" t="s">
        <v>153</v>
      </c>
      <c r="D45" s="122"/>
      <c r="E45" s="121">
        <f>IF(E23=0,0,E22/E23*100)</f>
        <v>0</v>
      </c>
      <c r="F45" s="121">
        <f>IF(F23=0,0,F22/F23*100)</f>
        <v>0</v>
      </c>
      <c r="G45" s="121">
        <f>IF(F45&gt;0,E45/F45*100,IF(E45=0,100,120))</f>
        <v>100</v>
      </c>
      <c r="H45" s="115" t="s">
        <v>107</v>
      </c>
      <c r="I45" s="121">
        <f>IF(G45&lt;80,0.1,IF(G45&gt;=80,IF(G45&lt;=120,0.2,0.3)))</f>
        <v>0.2</v>
      </c>
    </row>
    <row r="46" spans="2:9">
      <c r="B46" s="107" t="s">
        <v>7</v>
      </c>
      <c r="C46" s="114" t="s">
        <v>154</v>
      </c>
      <c r="D46" s="114"/>
      <c r="E46" s="115"/>
      <c r="F46" s="115"/>
      <c r="G46" s="115"/>
      <c r="H46" s="115"/>
      <c r="I46" s="124">
        <f>(I31+I38+I40+I44)/4</f>
        <v>0.42499999999999999</v>
      </c>
    </row>
    <row r="47" spans="2:9">
      <c r="B47" s="125"/>
      <c r="C47" s="227"/>
      <c r="D47" s="227"/>
      <c r="E47" s="227"/>
      <c r="F47" s="227"/>
      <c r="G47" s="227"/>
      <c r="H47" s="227"/>
      <c r="I47" s="227"/>
    </row>
    <row r="48" spans="2:9">
      <c r="B48" s="2"/>
      <c r="C48" s="2" t="s">
        <v>17</v>
      </c>
      <c r="D48" s="2"/>
      <c r="E48" s="90"/>
      <c r="F48" s="90"/>
      <c r="G48" s="33"/>
      <c r="H48" s="33"/>
      <c r="I48" s="33"/>
    </row>
    <row r="49" spans="2:9">
      <c r="B49" s="2"/>
      <c r="C49" s="4"/>
      <c r="D49" s="4"/>
      <c r="E49" s="33"/>
      <c r="F49" s="33"/>
      <c r="G49" s="33"/>
      <c r="H49" s="33"/>
      <c r="I49" s="33"/>
    </row>
    <row r="50" spans="2:9">
      <c r="B50" s="5"/>
      <c r="C50" s="6"/>
      <c r="D50" s="6"/>
      <c r="E50" s="91"/>
      <c r="F50" s="91"/>
      <c r="G50" s="91"/>
      <c r="H50" s="91"/>
      <c r="I50" s="8"/>
    </row>
    <row r="51" spans="2:9">
      <c r="B51" s="239" t="s">
        <v>18</v>
      </c>
      <c r="C51" s="239"/>
      <c r="D51" s="224"/>
      <c r="E51" s="260" t="s">
        <v>19</v>
      </c>
      <c r="F51" s="260"/>
      <c r="G51" s="260"/>
      <c r="H51" s="260"/>
      <c r="I51" s="260"/>
    </row>
    <row r="52" spans="2:9">
      <c r="B52" s="11" t="s">
        <v>261</v>
      </c>
      <c r="C52" s="7"/>
      <c r="D52" s="7"/>
      <c r="E52" s="91"/>
      <c r="F52" s="91"/>
      <c r="G52" s="91"/>
      <c r="H52" s="91"/>
      <c r="I52" s="91"/>
    </row>
    <row r="53" spans="2:9">
      <c r="B53" s="239" t="s">
        <v>21</v>
      </c>
      <c r="C53" s="239"/>
      <c r="D53" s="224"/>
      <c r="E53" s="33"/>
      <c r="F53" s="33"/>
      <c r="G53" s="33"/>
      <c r="H53" s="33"/>
      <c r="I53" s="33"/>
    </row>
    <row r="54" spans="2:9">
      <c r="B54" s="93"/>
      <c r="C54" s="94"/>
      <c r="D54" s="94"/>
      <c r="E54" s="94"/>
      <c r="F54" s="94"/>
      <c r="G54" s="94"/>
      <c r="H54" s="94"/>
      <c r="I54" s="94"/>
    </row>
  </sheetData>
  <mergeCells count="14">
    <mergeCell ref="B51:C51"/>
    <mergeCell ref="E51:I51"/>
    <mergeCell ref="B53:C53"/>
    <mergeCell ref="B28:B29"/>
    <mergeCell ref="C28:C29"/>
    <mergeCell ref="E28:F28"/>
    <mergeCell ref="G28:G29"/>
    <mergeCell ref="H28:H29"/>
    <mergeCell ref="I28:I29"/>
    <mergeCell ref="B3:C3"/>
    <mergeCell ref="E3:F4"/>
    <mergeCell ref="B4:C4"/>
    <mergeCell ref="B26:C26"/>
    <mergeCell ref="B27:C27"/>
  </mergeCells>
  <conditionalFormatting sqref="E35 E37:E39 G36 E51">
    <cfRule type="cellIs" dxfId="50" priority="1" stopIfTrue="1" operator="equal">
      <formula>""""""</formula>
    </cfRule>
    <cfRule type="cellIs" dxfId="49" priority="2" stopIfTrue="1" operator="between">
      <formula>""""""</formula>
      <formula>""""""</formula>
    </cfRule>
    <cfRule type="cellIs" dxfId="48" priority="3" stopIfTrue="1" operator="equal">
      <formula>""""""</formula>
    </cfRule>
  </conditionalFormatting>
  <dataValidations count="2">
    <dataValidation type="list" allowBlank="1" showErrorMessage="1" errorTitle="Ошибка" error="Допускается ввод только неотрицательных целых чисел!" sqref="F18">
      <formula1>"0,1"</formula1>
    </dataValidation>
    <dataValidation type="decimal" allowBlank="1" showErrorMessage="1" errorTitle="Ошибка" error="Допускается ввод только неотрицательных чисел!" sqref="F15 F19:F20 F22 F7:F13">
      <formula1>0</formula1>
      <formula2>9.99999999999999E+23</formula2>
    </dataValidation>
  </dataValidations>
  <pageMargins left="0.7" right="0.7" top="0.75" bottom="0.75" header="0.3" footer="0.3"/>
  <pageSetup paperSize="9" scale="56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H72"/>
  <sheetViews>
    <sheetView view="pageBreakPreview" topLeftCell="A56" zoomScaleNormal="100" zoomScaleSheetLayoutView="100" workbookViewId="0">
      <selection activeCell="D37" sqref="D37:E37"/>
    </sheetView>
  </sheetViews>
  <sheetFormatPr defaultRowHeight="12.75"/>
  <cols>
    <col min="3" max="3" width="91.5703125" customWidth="1"/>
  </cols>
  <sheetData>
    <row r="3" spans="2:5">
      <c r="B3" s="286" t="s">
        <v>155</v>
      </c>
      <c r="C3" s="286"/>
      <c r="D3" s="97"/>
      <c r="E3" s="97"/>
    </row>
    <row r="4" spans="2:5">
      <c r="B4" s="287" t="s">
        <v>298</v>
      </c>
      <c r="C4" s="288"/>
      <c r="D4" s="45"/>
      <c r="E4" s="45"/>
    </row>
    <row r="5" spans="2:5">
      <c r="B5" s="289" t="s">
        <v>54</v>
      </c>
      <c r="C5" s="289" t="s">
        <v>55</v>
      </c>
      <c r="D5" s="271" t="s">
        <v>292</v>
      </c>
      <c r="E5" s="272"/>
    </row>
    <row r="6" spans="2:5">
      <c r="B6" s="290"/>
      <c r="C6" s="290"/>
      <c r="D6" s="130" t="s">
        <v>118</v>
      </c>
      <c r="E6" s="130" t="s">
        <v>119</v>
      </c>
    </row>
    <row r="7" spans="2:5">
      <c r="B7" s="131" t="s">
        <v>3</v>
      </c>
      <c r="C7" s="132" t="s">
        <v>4</v>
      </c>
      <c r="D7" s="132" t="s">
        <v>5</v>
      </c>
      <c r="E7" s="132" t="s">
        <v>6</v>
      </c>
    </row>
    <row r="8" spans="2:5" ht="25.5">
      <c r="B8" s="133" t="s">
        <v>3</v>
      </c>
      <c r="C8" s="134" t="s">
        <v>224</v>
      </c>
      <c r="D8" s="63">
        <f>E8</f>
        <v>1</v>
      </c>
      <c r="E8" s="64">
        <v>1</v>
      </c>
    </row>
    <row r="9" spans="2:5">
      <c r="B9" s="133" t="s">
        <v>4</v>
      </c>
      <c r="C9" s="135" t="s">
        <v>157</v>
      </c>
      <c r="D9" s="136"/>
      <c r="E9" s="136"/>
    </row>
    <row r="10" spans="2:5">
      <c r="B10" s="133"/>
      <c r="C10" s="135" t="s">
        <v>106</v>
      </c>
      <c r="D10" s="136"/>
      <c r="E10" s="136"/>
    </row>
    <row r="11" spans="2:5" ht="25.5">
      <c r="B11" s="133" t="s">
        <v>73</v>
      </c>
      <c r="C11" s="137" t="s">
        <v>228</v>
      </c>
      <c r="D11" s="138">
        <f t="shared" ref="D11:D17" si="0">E11</f>
        <v>0</v>
      </c>
      <c r="E11" s="139">
        <v>0</v>
      </c>
    </row>
    <row r="12" spans="2:5">
      <c r="B12" s="133"/>
      <c r="C12" s="183" t="s">
        <v>225</v>
      </c>
      <c r="D12" s="138">
        <f t="shared" si="0"/>
        <v>2</v>
      </c>
      <c r="E12" s="138">
        <f>'ф.2.2 ИндИспол (Ис)'!F23</f>
        <v>2</v>
      </c>
    </row>
    <row r="13" spans="2:5" ht="38.25">
      <c r="B13" s="133" t="s">
        <v>75</v>
      </c>
      <c r="C13" s="137" t="s">
        <v>229</v>
      </c>
      <c r="D13" s="138">
        <f t="shared" si="0"/>
        <v>0</v>
      </c>
      <c r="E13" s="139">
        <v>0</v>
      </c>
    </row>
    <row r="14" spans="2:5" ht="38.25">
      <c r="B14" s="133" t="s">
        <v>77</v>
      </c>
      <c r="C14" s="137" t="s">
        <v>230</v>
      </c>
      <c r="D14" s="138">
        <f t="shared" si="0"/>
        <v>0</v>
      </c>
      <c r="E14" s="139">
        <v>0</v>
      </c>
    </row>
    <row r="15" spans="2:5" ht="38.25">
      <c r="B15" s="133" t="s">
        <v>158</v>
      </c>
      <c r="C15" s="137" t="s">
        <v>232</v>
      </c>
      <c r="D15" s="138">
        <f t="shared" si="0"/>
        <v>0</v>
      </c>
      <c r="E15" s="139">
        <v>0</v>
      </c>
    </row>
    <row r="16" spans="2:5" ht="25.5">
      <c r="B16" s="133" t="s">
        <v>159</v>
      </c>
      <c r="C16" s="137" t="s">
        <v>231</v>
      </c>
      <c r="D16" s="138">
        <f t="shared" si="0"/>
        <v>0</v>
      </c>
      <c r="E16" s="139">
        <v>0</v>
      </c>
    </row>
    <row r="17" spans="2:5" ht="25.5">
      <c r="B17" s="133" t="s">
        <v>160</v>
      </c>
      <c r="C17" s="137" t="s">
        <v>161</v>
      </c>
      <c r="D17" s="138">
        <f t="shared" si="0"/>
        <v>0</v>
      </c>
      <c r="E17" s="139">
        <v>0</v>
      </c>
    </row>
    <row r="18" spans="2:5">
      <c r="B18" s="133" t="s">
        <v>5</v>
      </c>
      <c r="C18" s="135" t="s">
        <v>162</v>
      </c>
      <c r="D18" s="141"/>
      <c r="E18" s="141"/>
    </row>
    <row r="19" spans="2:5">
      <c r="B19" s="133"/>
      <c r="C19" s="135" t="s">
        <v>106</v>
      </c>
      <c r="D19" s="141"/>
      <c r="E19" s="141"/>
    </row>
    <row r="20" spans="2:5" ht="25.5">
      <c r="B20" s="133" t="s">
        <v>133</v>
      </c>
      <c r="C20" s="137" t="s">
        <v>163</v>
      </c>
      <c r="D20" s="138">
        <f>E20</f>
        <v>10</v>
      </c>
      <c r="E20" s="139">
        <v>10</v>
      </c>
    </row>
    <row r="21" spans="2:5" ht="25.5">
      <c r="B21" s="133" t="s">
        <v>135</v>
      </c>
      <c r="C21" s="137" t="s">
        <v>164</v>
      </c>
      <c r="D21" s="141"/>
      <c r="E21" s="141"/>
    </row>
    <row r="22" spans="2:5">
      <c r="B22" s="133" t="s">
        <v>137</v>
      </c>
      <c r="C22" s="140" t="s">
        <v>165</v>
      </c>
      <c r="D22" s="138">
        <f>E22</f>
        <v>0</v>
      </c>
      <c r="E22" s="139">
        <v>0</v>
      </c>
    </row>
    <row r="23" spans="2:5">
      <c r="B23" s="133" t="s">
        <v>166</v>
      </c>
      <c r="C23" s="140" t="s">
        <v>167</v>
      </c>
      <c r="D23" s="138">
        <f>E23</f>
        <v>0</v>
      </c>
      <c r="E23" s="139">
        <v>0</v>
      </c>
    </row>
    <row r="24" spans="2:5">
      <c r="B24" s="133" t="s">
        <v>168</v>
      </c>
      <c r="C24" s="140" t="s">
        <v>169</v>
      </c>
      <c r="D24" s="138">
        <f>E24</f>
        <v>0</v>
      </c>
      <c r="E24" s="139">
        <v>0</v>
      </c>
    </row>
    <row r="25" spans="2:5">
      <c r="B25" s="133" t="s">
        <v>6</v>
      </c>
      <c r="C25" s="142" t="s">
        <v>170</v>
      </c>
      <c r="D25" s="141"/>
      <c r="E25" s="141"/>
    </row>
    <row r="26" spans="2:5" ht="25.5">
      <c r="B26" s="133" t="s">
        <v>140</v>
      </c>
      <c r="C26" s="137" t="s">
        <v>226</v>
      </c>
      <c r="D26" s="138">
        <f t="shared" ref="D26" si="1">E26</f>
        <v>0</v>
      </c>
      <c r="E26" s="139">
        <v>0</v>
      </c>
    </row>
    <row r="27" spans="2:5" ht="38.25">
      <c r="B27" s="133" t="s">
        <v>7</v>
      </c>
      <c r="C27" s="134" t="s">
        <v>171</v>
      </c>
      <c r="D27" s="141"/>
      <c r="E27" s="141"/>
    </row>
    <row r="28" spans="2:5">
      <c r="B28" s="133"/>
      <c r="C28" s="134" t="s">
        <v>106</v>
      </c>
      <c r="D28" s="141"/>
      <c r="E28" s="141"/>
    </row>
    <row r="29" spans="2:5" ht="25.5">
      <c r="B29" s="133" t="s">
        <v>82</v>
      </c>
      <c r="C29" s="137" t="s">
        <v>172</v>
      </c>
      <c r="D29" s="138">
        <f>E29</f>
        <v>0</v>
      </c>
      <c r="E29" s="139">
        <v>0</v>
      </c>
    </row>
    <row r="30" spans="2:5" ht="51">
      <c r="B30" s="133" t="s">
        <v>173</v>
      </c>
      <c r="C30" s="187" t="s">
        <v>227</v>
      </c>
      <c r="D30" s="138">
        <f t="shared" ref="D30:D31" si="2">E30</f>
        <v>0</v>
      </c>
      <c r="E30" s="139">
        <v>0</v>
      </c>
    </row>
    <row r="31" spans="2:5" ht="38.25">
      <c r="B31" s="186"/>
      <c r="C31" s="188" t="s">
        <v>174</v>
      </c>
      <c r="D31" s="138">
        <f t="shared" si="2"/>
        <v>0</v>
      </c>
      <c r="E31" s="139">
        <v>0</v>
      </c>
    </row>
    <row r="35" spans="2:8" ht="15.75">
      <c r="B35" s="291" t="s">
        <v>233</v>
      </c>
      <c r="C35" s="291"/>
      <c r="D35" s="292" t="s">
        <v>292</v>
      </c>
      <c r="E35" s="293"/>
      <c r="F35" s="293"/>
      <c r="G35" s="293"/>
      <c r="H35" s="294"/>
    </row>
    <row r="36" spans="2:8">
      <c r="B36" s="287" t="s">
        <v>298</v>
      </c>
      <c r="C36" s="288"/>
      <c r="D36" s="295"/>
      <c r="E36" s="296"/>
      <c r="F36" s="296"/>
      <c r="G36" s="296"/>
      <c r="H36" s="297"/>
    </row>
    <row r="37" spans="2:8">
      <c r="B37" s="285" t="s">
        <v>54</v>
      </c>
      <c r="C37" s="289" t="s">
        <v>92</v>
      </c>
      <c r="D37" s="285" t="s">
        <v>25</v>
      </c>
      <c r="E37" s="285"/>
      <c r="F37" s="285" t="s">
        <v>93</v>
      </c>
      <c r="G37" s="285" t="s">
        <v>94</v>
      </c>
      <c r="H37" s="285" t="s">
        <v>95</v>
      </c>
    </row>
    <row r="38" spans="2:8" ht="22.5">
      <c r="B38" s="285"/>
      <c r="C38" s="290"/>
      <c r="D38" s="226" t="s">
        <v>96</v>
      </c>
      <c r="E38" s="226" t="s">
        <v>97</v>
      </c>
      <c r="F38" s="285"/>
      <c r="G38" s="285"/>
      <c r="H38" s="285"/>
    </row>
    <row r="39" spans="2:8">
      <c r="B39" s="131" t="s">
        <v>3</v>
      </c>
      <c r="C39" s="131" t="s">
        <v>4</v>
      </c>
      <c r="D39" s="131" t="s">
        <v>5</v>
      </c>
      <c r="E39" s="131" t="s">
        <v>6</v>
      </c>
      <c r="F39" s="131" t="s">
        <v>7</v>
      </c>
      <c r="G39" s="131" t="s">
        <v>8</v>
      </c>
      <c r="H39" s="131" t="s">
        <v>9</v>
      </c>
    </row>
    <row r="40" spans="2:8" ht="25.5">
      <c r="B40" s="133" t="s">
        <v>3</v>
      </c>
      <c r="C40" s="135" t="s">
        <v>156</v>
      </c>
      <c r="D40" s="143">
        <f>IF(D8=0,0,1)</f>
        <v>1</v>
      </c>
      <c r="E40" s="143">
        <f>IF(E8=0,0,1)</f>
        <v>1</v>
      </c>
      <c r="F40" s="143">
        <f>IF(E40&gt;0,D40/E40*100,IF(D40=0,100,120))</f>
        <v>100</v>
      </c>
      <c r="G40" s="136" t="s">
        <v>101</v>
      </c>
      <c r="H40" s="143">
        <f>IF(F40&lt;80,3,IF(F40&gt;=80,IF(F40&lt;=120,2,1)))</f>
        <v>2</v>
      </c>
    </row>
    <row r="41" spans="2:8">
      <c r="B41" s="133" t="s">
        <v>4</v>
      </c>
      <c r="C41" s="135" t="s">
        <v>157</v>
      </c>
      <c r="D41" s="145"/>
      <c r="E41" s="145"/>
      <c r="F41" s="145"/>
      <c r="G41" s="145"/>
      <c r="H41" s="143">
        <f>(H43+H44+H45+H46+H47+H48)/6</f>
        <v>2</v>
      </c>
    </row>
    <row r="42" spans="2:8">
      <c r="B42" s="133"/>
      <c r="C42" s="135" t="s">
        <v>106</v>
      </c>
      <c r="D42" s="145"/>
      <c r="E42" s="145"/>
      <c r="F42" s="145"/>
      <c r="G42" s="145"/>
      <c r="H42" s="145"/>
    </row>
    <row r="43" spans="2:8" ht="38.25">
      <c r="B43" s="133" t="s">
        <v>73</v>
      </c>
      <c r="C43" s="146" t="s">
        <v>175</v>
      </c>
      <c r="D43" s="143">
        <f>IF(D12=0,0,D11/D12*100)</f>
        <v>0</v>
      </c>
      <c r="E43" s="143">
        <f>IF(E12=0,0,E11/E12*100)</f>
        <v>0</v>
      </c>
      <c r="F43" s="143">
        <f t="shared" ref="F43:F48" si="3">IF(E43&gt;0,D43/E43*100,IF(D43=0,100,120))</f>
        <v>100</v>
      </c>
      <c r="G43" s="136" t="s">
        <v>107</v>
      </c>
      <c r="H43" s="143">
        <f>IF(F43&lt;80,1,IF(F43&gt;=80,IF(F43&lt;=120,2,3)))</f>
        <v>2</v>
      </c>
    </row>
    <row r="44" spans="2:8" ht="38.25">
      <c r="B44" s="133" t="s">
        <v>75</v>
      </c>
      <c r="C44" s="146" t="s">
        <v>176</v>
      </c>
      <c r="D44" s="143">
        <f>IF(D12=0,0,D13/D12*100)</f>
        <v>0</v>
      </c>
      <c r="E44" s="143">
        <f>IF(E12=0,0,E13/E12*100)</f>
        <v>0</v>
      </c>
      <c r="F44" s="143">
        <f t="shared" si="3"/>
        <v>100</v>
      </c>
      <c r="G44" s="136" t="s">
        <v>101</v>
      </c>
      <c r="H44" s="143">
        <f>IF(F44&lt;80,3,IF(F44&gt;=80,IF(F44&lt;=120,2,1)))</f>
        <v>2</v>
      </c>
    </row>
    <row r="45" spans="2:8" ht="51">
      <c r="B45" s="133" t="s">
        <v>77</v>
      </c>
      <c r="C45" s="146" t="s">
        <v>177</v>
      </c>
      <c r="D45" s="143">
        <f>IF(D12=0,0,D14/D12*100)</f>
        <v>0</v>
      </c>
      <c r="E45" s="143">
        <f>IF(E12=0,0,E14/E12*100)</f>
        <v>0</v>
      </c>
      <c r="F45" s="143">
        <f t="shared" si="3"/>
        <v>100</v>
      </c>
      <c r="G45" s="136" t="s">
        <v>107</v>
      </c>
      <c r="H45" s="143">
        <f>IF(F45&lt;80,1,IF(F45&gt;=80,IF(F45&lt;=120,2,3)))</f>
        <v>2</v>
      </c>
    </row>
    <row r="46" spans="2:8" ht="51">
      <c r="B46" s="133" t="s">
        <v>158</v>
      </c>
      <c r="C46" s="146" t="s">
        <v>178</v>
      </c>
      <c r="D46" s="143">
        <f>IF(D12=0,0,D15/D12*100)</f>
        <v>0</v>
      </c>
      <c r="E46" s="143">
        <f>IF(E12=0,0,E15/E12*100)</f>
        <v>0</v>
      </c>
      <c r="F46" s="143">
        <f t="shared" si="3"/>
        <v>100</v>
      </c>
      <c r="G46" s="136" t="s">
        <v>107</v>
      </c>
      <c r="H46" s="143">
        <f>IF(F46&lt;80,1,IF(F46&gt;=80,IF(F46&lt;=120,2,3)))</f>
        <v>2</v>
      </c>
    </row>
    <row r="47" spans="2:8" ht="38.25">
      <c r="B47" s="133" t="s">
        <v>159</v>
      </c>
      <c r="C47" s="146" t="s">
        <v>179</v>
      </c>
      <c r="D47" s="143">
        <f>IF(D12=0,0,D16/D12*100)</f>
        <v>0</v>
      </c>
      <c r="E47" s="143">
        <f>IF(E12=0,0,E16/E12*100)</f>
        <v>0</v>
      </c>
      <c r="F47" s="143">
        <f t="shared" si="3"/>
        <v>100</v>
      </c>
      <c r="G47" s="136" t="s">
        <v>101</v>
      </c>
      <c r="H47" s="143">
        <f>IF(F47&lt;80,3,IF(F47&gt;=80,IF(F47&lt;=120,2,1)))</f>
        <v>2</v>
      </c>
    </row>
    <row r="48" spans="2:8" ht="25.5">
      <c r="B48" s="133" t="s">
        <v>160</v>
      </c>
      <c r="C48" s="146" t="s">
        <v>161</v>
      </c>
      <c r="D48" s="143">
        <f>D17</f>
        <v>0</v>
      </c>
      <c r="E48" s="143">
        <f>E17</f>
        <v>0</v>
      </c>
      <c r="F48" s="143">
        <f t="shared" si="3"/>
        <v>100</v>
      </c>
      <c r="G48" s="136" t="s">
        <v>101</v>
      </c>
      <c r="H48" s="143">
        <f>IF(F48&lt;80,3,IF(F48&gt;=80,IF(F48&lt;=120,2,1)))</f>
        <v>2</v>
      </c>
    </row>
    <row r="49" spans="2:8">
      <c r="B49" s="133" t="s">
        <v>5</v>
      </c>
      <c r="C49" s="135" t="s">
        <v>162</v>
      </c>
      <c r="D49" s="136"/>
      <c r="E49" s="136"/>
      <c r="F49" s="136"/>
      <c r="G49" s="136"/>
      <c r="H49" s="143">
        <f>(H51+H52)/2</f>
        <v>2</v>
      </c>
    </row>
    <row r="50" spans="2:8">
      <c r="B50" s="133"/>
      <c r="C50" s="135" t="s">
        <v>106</v>
      </c>
      <c r="D50" s="145"/>
      <c r="E50" s="145"/>
      <c r="F50" s="145"/>
      <c r="G50" s="136"/>
      <c r="H50" s="145"/>
    </row>
    <row r="51" spans="2:8" ht="25.5">
      <c r="B51" s="133" t="s">
        <v>133</v>
      </c>
      <c r="C51" s="146" t="s">
        <v>163</v>
      </c>
      <c r="D51" s="143">
        <f>D20</f>
        <v>10</v>
      </c>
      <c r="E51" s="143">
        <f>E20</f>
        <v>10</v>
      </c>
      <c r="F51" s="143">
        <f>IF(E51&gt;0,D51/E51*100,IF(D51=0,100,120))</f>
        <v>100</v>
      </c>
      <c r="G51" s="136" t="s">
        <v>107</v>
      </c>
      <c r="H51" s="143">
        <f>IF(F51&lt;80,1,IF(F51&gt;=80,IF(F51&lt;=120,2,3)))</f>
        <v>2</v>
      </c>
    </row>
    <row r="52" spans="2:8" ht="25.5">
      <c r="B52" s="133" t="s">
        <v>135</v>
      </c>
      <c r="C52" s="146" t="s">
        <v>180</v>
      </c>
      <c r="D52" s="136"/>
      <c r="E52" s="136"/>
      <c r="F52" s="136"/>
      <c r="G52" s="136"/>
      <c r="H52" s="147">
        <f>(H53+H54+H55)/3</f>
        <v>2</v>
      </c>
    </row>
    <row r="53" spans="2:8">
      <c r="B53" s="133" t="s">
        <v>137</v>
      </c>
      <c r="C53" s="148" t="s">
        <v>181</v>
      </c>
      <c r="D53" s="143">
        <f t="shared" ref="D53:E55" si="4">D22</f>
        <v>0</v>
      </c>
      <c r="E53" s="143">
        <f t="shared" si="4"/>
        <v>0</v>
      </c>
      <c r="F53" s="143">
        <f>IF(E53&gt;0,D53/E53*100,IF(D53=0,100,120))</f>
        <v>100</v>
      </c>
      <c r="G53" s="136" t="s">
        <v>101</v>
      </c>
      <c r="H53" s="147">
        <f>IF(F53&lt;80,3,IF(F53&gt;=80,IF(F53&lt;=120,2,1)))</f>
        <v>2</v>
      </c>
    </row>
    <row r="54" spans="2:8">
      <c r="B54" s="133" t="s">
        <v>166</v>
      </c>
      <c r="C54" s="148" t="s">
        <v>182</v>
      </c>
      <c r="D54" s="143">
        <f t="shared" si="4"/>
        <v>0</v>
      </c>
      <c r="E54" s="143">
        <f t="shared" si="4"/>
        <v>0</v>
      </c>
      <c r="F54" s="143">
        <f>IF(E54&gt;0,D54/E54*100,IF(D54=0,100,120))</f>
        <v>100</v>
      </c>
      <c r="G54" s="136" t="s">
        <v>101</v>
      </c>
      <c r="H54" s="147">
        <f>IF(F54&lt;80,3,IF(F54&gt;=80,IF(F54&lt;=120,2,1)))</f>
        <v>2</v>
      </c>
    </row>
    <row r="55" spans="2:8">
      <c r="B55" s="133" t="s">
        <v>168</v>
      </c>
      <c r="C55" s="148" t="s">
        <v>183</v>
      </c>
      <c r="D55" s="143">
        <f t="shared" si="4"/>
        <v>0</v>
      </c>
      <c r="E55" s="143">
        <f t="shared" si="4"/>
        <v>0</v>
      </c>
      <c r="F55" s="143">
        <f>IF(E55&gt;0,D55/E55*100,IF(D55=0,100,120))</f>
        <v>100</v>
      </c>
      <c r="G55" s="136" t="s">
        <v>101</v>
      </c>
      <c r="H55" s="147">
        <f>IF(F55&lt;80,3,IF(F55&gt;=80,IF(F55&lt;=120,2,1)))</f>
        <v>2</v>
      </c>
    </row>
    <row r="56" spans="2:8">
      <c r="B56" s="133" t="s">
        <v>6</v>
      </c>
      <c r="C56" s="142" t="s">
        <v>170</v>
      </c>
      <c r="D56" s="136"/>
      <c r="E56" s="136"/>
      <c r="F56" s="136"/>
      <c r="G56" s="136"/>
      <c r="H56" s="143">
        <f>H57</f>
        <v>2</v>
      </c>
    </row>
    <row r="57" spans="2:8" ht="25.5">
      <c r="B57" s="133" t="s">
        <v>140</v>
      </c>
      <c r="C57" s="146" t="s">
        <v>184</v>
      </c>
      <c r="D57" s="143">
        <f>D26</f>
        <v>0</v>
      </c>
      <c r="E57" s="143">
        <f>E26</f>
        <v>0</v>
      </c>
      <c r="F57" s="143">
        <f>IF(E57&gt;0,D57/E57*100,IF(D57=0,100,120))</f>
        <v>100</v>
      </c>
      <c r="G57" s="136" t="s">
        <v>107</v>
      </c>
      <c r="H57" s="143">
        <f>IF(F57&lt;80,1,IF(F57&gt;=80,IF(F57&lt;=120,2,3)))</f>
        <v>2</v>
      </c>
    </row>
    <row r="58" spans="2:8" ht="38.25">
      <c r="B58" s="133" t="s">
        <v>7</v>
      </c>
      <c r="C58" s="135" t="s">
        <v>171</v>
      </c>
      <c r="D58" s="136"/>
      <c r="E58" s="136"/>
      <c r="F58" s="136"/>
      <c r="G58" s="136"/>
      <c r="H58" s="143">
        <f>(H60+H61)/2</f>
        <v>2</v>
      </c>
    </row>
    <row r="59" spans="2:8">
      <c r="B59" s="133"/>
      <c r="C59" s="135" t="s">
        <v>106</v>
      </c>
      <c r="D59" s="145"/>
      <c r="E59" s="145"/>
      <c r="F59" s="145"/>
      <c r="G59" s="136"/>
      <c r="H59" s="145"/>
    </row>
    <row r="60" spans="2:8" ht="25.5">
      <c r="B60" s="133" t="s">
        <v>82</v>
      </c>
      <c r="C60" s="146" t="s">
        <v>172</v>
      </c>
      <c r="D60" s="143">
        <f>D29</f>
        <v>0</v>
      </c>
      <c r="E60" s="143">
        <f>E29</f>
        <v>0</v>
      </c>
      <c r="F60" s="143">
        <f>IF(E60&gt;0,D60/E60*100,IF(D60=0,100,120))</f>
        <v>100</v>
      </c>
      <c r="G60" s="136" t="s">
        <v>107</v>
      </c>
      <c r="H60" s="143">
        <f>IF(F60&lt;80,1,IF(F60&gt;=80,IF(F60&lt;=120,2,3)))</f>
        <v>2</v>
      </c>
    </row>
    <row r="61" spans="2:8" ht="51">
      <c r="B61" s="133" t="s">
        <v>173</v>
      </c>
      <c r="C61" s="146" t="s">
        <v>185</v>
      </c>
      <c r="D61" s="143">
        <f>IF(D31=0,0,D30/D31*100)</f>
        <v>0</v>
      </c>
      <c r="E61" s="143">
        <f>IF(E31=0,0,E30/E31*100)</f>
        <v>0</v>
      </c>
      <c r="F61" s="143">
        <f>IF(E61&gt;0,D61/E61*100,IF(D61=0,100,120))</f>
        <v>100</v>
      </c>
      <c r="G61" s="136" t="s">
        <v>101</v>
      </c>
      <c r="H61" s="143">
        <f>IF(F61&lt;80,3,IF(F61&gt;=80,IF(F61&lt;=120,2,1)))</f>
        <v>2</v>
      </c>
    </row>
    <row r="62" spans="2:8">
      <c r="B62" s="133" t="s">
        <v>8</v>
      </c>
      <c r="C62" s="135" t="s">
        <v>186</v>
      </c>
      <c r="D62" s="136"/>
      <c r="E62" s="136"/>
      <c r="F62" s="136"/>
      <c r="G62" s="136"/>
      <c r="H62" s="149">
        <f>(H40+H41+H49+H56+H58)/5</f>
        <v>2</v>
      </c>
    </row>
    <row r="63" spans="2:8">
      <c r="B63" s="125"/>
      <c r="C63" s="227"/>
      <c r="D63" s="227"/>
      <c r="E63" s="227"/>
      <c r="F63" s="227"/>
      <c r="G63" s="227"/>
      <c r="H63" s="227"/>
    </row>
    <row r="64" spans="2:8">
      <c r="B64" s="125"/>
      <c r="C64" s="298" t="s">
        <v>187</v>
      </c>
      <c r="D64" s="298"/>
      <c r="E64" s="298"/>
      <c r="F64" s="298"/>
      <c r="G64" s="298"/>
      <c r="H64" s="298"/>
    </row>
    <row r="65" spans="2:8">
      <c r="B65" s="150"/>
      <c r="C65" s="94"/>
      <c r="D65" s="94"/>
      <c r="E65" s="94"/>
      <c r="F65" s="78"/>
      <c r="G65" s="94"/>
      <c r="H65" s="94"/>
    </row>
    <row r="66" spans="2:8">
      <c r="B66" s="2"/>
      <c r="C66" s="2" t="s">
        <v>17</v>
      </c>
      <c r="D66" s="90"/>
      <c r="E66" s="90"/>
      <c r="F66" s="33"/>
      <c r="G66" s="33"/>
      <c r="H66" s="33"/>
    </row>
    <row r="67" spans="2:8">
      <c r="B67" s="2"/>
      <c r="C67" s="4"/>
      <c r="D67" s="33"/>
      <c r="E67" s="33"/>
      <c r="F67" s="33"/>
      <c r="G67" s="33"/>
      <c r="H67" s="33"/>
    </row>
    <row r="68" spans="2:8">
      <c r="B68" s="5"/>
      <c r="C68" s="6"/>
      <c r="D68" s="91"/>
      <c r="E68" s="91"/>
      <c r="F68" s="91"/>
      <c r="G68" s="91"/>
      <c r="H68" s="8"/>
    </row>
    <row r="69" spans="2:8">
      <c r="B69" s="239" t="s">
        <v>18</v>
      </c>
      <c r="C69" s="239"/>
      <c r="D69" s="260" t="s">
        <v>19</v>
      </c>
      <c r="E69" s="260"/>
      <c r="F69" s="260"/>
      <c r="G69" s="260"/>
      <c r="H69" s="260"/>
    </row>
    <row r="70" spans="2:8">
      <c r="B70" s="10"/>
      <c r="C70" s="6"/>
      <c r="D70" s="91"/>
      <c r="E70" s="91"/>
      <c r="F70" s="91"/>
      <c r="G70" s="91"/>
      <c r="H70" s="8"/>
    </row>
    <row r="71" spans="2:8">
      <c r="B71" s="239" t="s">
        <v>20</v>
      </c>
      <c r="C71" s="239"/>
      <c r="D71" s="299" t="s">
        <v>19</v>
      </c>
      <c r="E71" s="299"/>
      <c r="F71" s="299"/>
      <c r="G71" s="299"/>
      <c r="H71" s="299"/>
    </row>
    <row r="72" spans="2:8">
      <c r="B72" s="11" t="s">
        <v>261</v>
      </c>
      <c r="C72" s="7"/>
      <c r="D72" s="91"/>
      <c r="E72" s="91"/>
      <c r="F72" s="91"/>
      <c r="G72" s="91"/>
      <c r="H72" s="91"/>
    </row>
  </sheetData>
  <mergeCells count="19">
    <mergeCell ref="C64:H64"/>
    <mergeCell ref="B69:C69"/>
    <mergeCell ref="D69:H69"/>
    <mergeCell ref="B71:C71"/>
    <mergeCell ref="D71:H71"/>
    <mergeCell ref="H37:H38"/>
    <mergeCell ref="B3:C3"/>
    <mergeCell ref="B4:C4"/>
    <mergeCell ref="B5:B6"/>
    <mergeCell ref="C5:C6"/>
    <mergeCell ref="D5:E5"/>
    <mergeCell ref="B35:C35"/>
    <mergeCell ref="D35:H36"/>
    <mergeCell ref="B36:C36"/>
    <mergeCell ref="B37:B38"/>
    <mergeCell ref="C37:C38"/>
    <mergeCell ref="D37:E37"/>
    <mergeCell ref="F37:F38"/>
    <mergeCell ref="G37:G38"/>
  </mergeCells>
  <conditionalFormatting sqref="D69">
    <cfRule type="cellIs" dxfId="47" priority="1" stopIfTrue="1" operator="equal">
      <formula>""""""</formula>
    </cfRule>
    <cfRule type="cellIs" dxfId="46" priority="2" stopIfTrue="1" operator="between">
      <formula>""""""</formula>
      <formula>""""""</formula>
    </cfRule>
    <cfRule type="cellIs" dxfId="45" priority="3" stopIfTrue="1" operator="equal">
      <formula>""""""</formula>
    </cfRule>
  </conditionalFormatting>
  <dataValidations count="2">
    <dataValidation type="decimal" allowBlank="1" showErrorMessage="1" errorTitle="Ошибка" error="Допускается ввод только неотрицательных чисел!" sqref="E13:E17 E26 E20:E24 D11:E11 E29:E31">
      <formula1>0</formula1>
      <formula2>9.99999999999999E+23</formula2>
    </dataValidation>
    <dataValidation type="list" allowBlank="1" showErrorMessage="1" errorTitle="Ошибка" error="Допускается ввод только целых чисел!" sqref="E8">
      <formula1>"0,1"</formula1>
    </dataValidation>
  </dataValidations>
  <pageMargins left="0.7" right="0.7" top="0.75" bottom="0.75" header="0.3" footer="0.3"/>
  <pageSetup paperSize="9" scale="5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61"/>
  <sheetViews>
    <sheetView view="pageBreakPreview" topLeftCell="A16" zoomScale="60" zoomScaleNormal="100" workbookViewId="0">
      <selection activeCell="B5" sqref="B5"/>
    </sheetView>
  </sheetViews>
  <sheetFormatPr defaultRowHeight="12.75"/>
  <cols>
    <col min="3" max="3" width="96.42578125" customWidth="1"/>
    <col min="4" max="4" width="12.140625" customWidth="1"/>
    <col min="5" max="5" width="11.28515625" customWidth="1"/>
    <col min="6" max="6" width="12.42578125" customWidth="1"/>
    <col min="7" max="7" width="11.85546875" customWidth="1"/>
    <col min="8" max="8" width="12.7109375" customWidth="1"/>
  </cols>
  <sheetData>
    <row r="2" spans="2:9">
      <c r="B2" s="14"/>
      <c r="C2" s="17"/>
      <c r="D2" s="14"/>
      <c r="E2" s="14"/>
      <c r="F2" s="14"/>
      <c r="G2" s="14"/>
      <c r="H2" s="30"/>
      <c r="I2" s="18" t="s">
        <v>188</v>
      </c>
    </row>
    <row r="3" spans="2:9" ht="48" customHeight="1">
      <c r="B3" s="300" t="s">
        <v>238</v>
      </c>
      <c r="C3" s="300"/>
      <c r="D3" s="300"/>
      <c r="E3" s="300"/>
      <c r="F3" s="300"/>
      <c r="G3" s="300"/>
      <c r="H3" s="300"/>
      <c r="I3" s="300"/>
    </row>
    <row r="4" spans="2:9" ht="21" customHeight="1">
      <c r="B4" s="301" t="s">
        <v>299</v>
      </c>
      <c r="C4" s="301"/>
      <c r="D4" s="301"/>
      <c r="E4" s="301"/>
      <c r="F4" s="301"/>
      <c r="G4" s="301"/>
      <c r="H4" s="301"/>
      <c r="I4" s="301"/>
    </row>
    <row r="5" spans="2:9" ht="36.75" customHeight="1" thickBot="1">
      <c r="B5" s="151"/>
      <c r="C5" s="152"/>
      <c r="E5" s="153"/>
      <c r="F5" s="200"/>
      <c r="G5" s="154"/>
      <c r="H5" s="153"/>
      <c r="I5" s="14"/>
    </row>
    <row r="6" spans="2:9" ht="22.5">
      <c r="B6" s="19" t="s">
        <v>23</v>
      </c>
      <c r="C6" s="19" t="s">
        <v>189</v>
      </c>
      <c r="D6" s="20" t="s">
        <v>292</v>
      </c>
      <c r="E6" s="20" t="s">
        <v>291</v>
      </c>
      <c r="F6" s="20" t="s">
        <v>293</v>
      </c>
      <c r="G6" s="155" t="s">
        <v>294</v>
      </c>
      <c r="H6" s="155" t="s">
        <v>295</v>
      </c>
      <c r="I6" s="156"/>
    </row>
    <row r="7" spans="2:9" ht="13.5" thickBot="1">
      <c r="B7" s="157">
        <v>1</v>
      </c>
      <c r="C7" s="157">
        <v>2</v>
      </c>
      <c r="D7" s="157">
        <v>3</v>
      </c>
      <c r="E7" s="157">
        <v>4</v>
      </c>
      <c r="F7" s="157">
        <v>5</v>
      </c>
      <c r="G7" s="157">
        <v>6</v>
      </c>
      <c r="H7" s="157">
        <v>7</v>
      </c>
      <c r="I7" s="158"/>
    </row>
    <row r="8" spans="2:9">
      <c r="B8" s="159" t="s">
        <v>3</v>
      </c>
      <c r="C8" s="160" t="s">
        <v>190</v>
      </c>
      <c r="D8" s="161">
        <f>'ф.2.1 ИндИнф (Ин)'!I61</f>
        <v>2</v>
      </c>
      <c r="E8" s="161">
        <f>'ф.2.1 ИндИнф (Ин)'!U61</f>
        <v>2</v>
      </c>
      <c r="F8" s="161">
        <f>'ф.2.1 ИндИнф (Ин)'!AA61</f>
        <v>2</v>
      </c>
      <c r="G8" s="161">
        <f>'ф.2.1 ИндИнф (Ин)'!AG61</f>
        <v>2</v>
      </c>
      <c r="H8" s="161">
        <f>'ф.2.1 ИндИнф (Ин)'!AG61</f>
        <v>2</v>
      </c>
      <c r="I8" s="162"/>
    </row>
    <row r="9" spans="2:9" ht="22.5">
      <c r="B9" s="163" t="s">
        <v>59</v>
      </c>
      <c r="C9" s="164" t="s">
        <v>100</v>
      </c>
      <c r="D9" s="165">
        <f>'ф.2.1 ИндИнф (Ин)'!F41</f>
        <v>100</v>
      </c>
      <c r="E9" s="165">
        <f>'ф.2.1 ИндИнф (Ин)'!L41</f>
        <v>100</v>
      </c>
      <c r="F9" s="165">
        <f>'ф.2.1 ИндИнф (Ин)'!R41</f>
        <v>100</v>
      </c>
      <c r="G9" s="165">
        <f>'ф.2.1 ИндИнф (Ин)'!X41</f>
        <v>100</v>
      </c>
      <c r="H9" s="165">
        <f>'ф.2.1 ИндИнф (Ин)'!AD41</f>
        <v>100</v>
      </c>
      <c r="I9" s="166"/>
    </row>
    <row r="10" spans="2:9" ht="38.25">
      <c r="B10" s="163" t="s">
        <v>62</v>
      </c>
      <c r="C10" s="228" t="s">
        <v>102</v>
      </c>
      <c r="D10" s="165">
        <f>'ф.2.1 ИндИнф (Ин)'!F42</f>
        <v>4</v>
      </c>
      <c r="E10" s="165">
        <f>'ф.2.1 ИндИнф (Ин)'!L42</f>
        <v>4.044999999999999</v>
      </c>
      <c r="F10" s="165">
        <f>'ф.2.1 ИндИнф (Ин)'!R42</f>
        <v>4.0906749999999992</v>
      </c>
      <c r="G10" s="165">
        <f>'ф.2.1 ИндИнф (Ин)'!X42</f>
        <v>4.1370351249999988</v>
      </c>
      <c r="H10" s="165">
        <f>'ф.2.1 ИндИнф (Ин)'!AD42</f>
        <v>4.1840906518749978</v>
      </c>
      <c r="I10" s="166"/>
    </row>
    <row r="11" spans="2:9" ht="22.5">
      <c r="B11" s="163" t="s">
        <v>125</v>
      </c>
      <c r="C11" s="164" t="s">
        <v>275</v>
      </c>
      <c r="D11" s="167"/>
      <c r="E11" s="167"/>
      <c r="F11" s="167"/>
      <c r="G11" s="167"/>
      <c r="H11" s="167"/>
      <c r="I11" s="166"/>
    </row>
    <row r="12" spans="2:9">
      <c r="B12" s="163" t="s">
        <v>192</v>
      </c>
      <c r="C12" s="164" t="s">
        <v>276</v>
      </c>
      <c r="D12" s="167"/>
      <c r="E12" s="167"/>
      <c r="F12" s="167"/>
      <c r="G12" s="167"/>
      <c r="H12" s="167"/>
      <c r="I12" s="166"/>
    </row>
    <row r="13" spans="2:9" ht="22.5">
      <c r="B13" s="163" t="s">
        <v>193</v>
      </c>
      <c r="C13" s="164" t="s">
        <v>277</v>
      </c>
      <c r="D13" s="167"/>
      <c r="E13" s="167"/>
      <c r="F13" s="167"/>
      <c r="G13" s="167"/>
      <c r="H13" s="167"/>
      <c r="I13" s="166"/>
    </row>
    <row r="14" spans="2:9">
      <c r="B14" s="163" t="s">
        <v>194</v>
      </c>
      <c r="C14" s="164" t="s">
        <v>278</v>
      </c>
      <c r="D14" s="165">
        <f>'ф.2.1 ИндИнф (Ин)'!F50</f>
        <v>1</v>
      </c>
      <c r="E14" s="165">
        <f>'ф.2.1 ИндИнф (Ин)'!L50</f>
        <v>1</v>
      </c>
      <c r="F14" s="165">
        <f>'ф.2.1 ИндИнф (Ин)'!R50</f>
        <v>1</v>
      </c>
      <c r="G14" s="165">
        <f>'ф.2.1 ИндИнф (Ин)'!X50</f>
        <v>1</v>
      </c>
      <c r="H14" s="165">
        <f>'ф.2.1 ИндИнф (Ин)'!AD50</f>
        <v>1</v>
      </c>
      <c r="I14" s="166"/>
    </row>
    <row r="15" spans="2:9" ht="22.5">
      <c r="B15" s="163" t="s">
        <v>195</v>
      </c>
      <c r="C15" s="168" t="s">
        <v>279</v>
      </c>
      <c r="D15" s="165">
        <f>'ф.2.1 ИндИнф (Ин)'!F51</f>
        <v>0</v>
      </c>
      <c r="E15" s="165">
        <f>'ф.2.1 ИндИнф (Ин)'!L51</f>
        <v>0</v>
      </c>
      <c r="F15" s="165">
        <f>'ф.2.1 ИндИнф (Ин)'!R51</f>
        <v>0</v>
      </c>
      <c r="G15" s="165">
        <f>'ф.2.1 ИндИнф (Ин)'!X51</f>
        <v>0</v>
      </c>
      <c r="H15" s="165">
        <v>1</v>
      </c>
      <c r="I15" s="166"/>
    </row>
    <row r="16" spans="2:9" ht="22.5">
      <c r="B16" s="163" t="s">
        <v>196</v>
      </c>
      <c r="C16" s="169" t="s">
        <v>280</v>
      </c>
      <c r="D16" s="165">
        <f>'ф.2.1 ИндИнф (Ин)'!F52</f>
        <v>0</v>
      </c>
      <c r="E16" s="165">
        <f>'ф.2.1 ИндИнф (Ин)'!L52</f>
        <v>0</v>
      </c>
      <c r="F16" s="165">
        <f>'ф.2.1 ИндИнф (Ин)'!R52</f>
        <v>0</v>
      </c>
      <c r="G16" s="165">
        <f>'ф.2.1 ИндИнф (Ин)'!X52</f>
        <v>0</v>
      </c>
      <c r="H16" s="165">
        <v>1</v>
      </c>
      <c r="I16" s="166"/>
    </row>
    <row r="17" spans="2:9" ht="22.5">
      <c r="B17" s="163" t="s">
        <v>197</v>
      </c>
      <c r="C17" s="169" t="s">
        <v>281</v>
      </c>
      <c r="D17" s="165">
        <f>'ф.2.1 ИндИнф (Ин)'!F53</f>
        <v>1</v>
      </c>
      <c r="E17" s="165">
        <f>'ф.2.1 ИндИнф (Ин)'!L53</f>
        <v>1</v>
      </c>
      <c r="F17" s="165">
        <f>'ф.2.1 ИндИнф (Ин)'!R53</f>
        <v>1</v>
      </c>
      <c r="G17" s="165">
        <f>'ф.2.1 ИндИнф (Ин)'!X53</f>
        <v>1</v>
      </c>
      <c r="H17" s="165">
        <f>'ф.2.1 ИндИнф (Ин)'!AD53</f>
        <v>1</v>
      </c>
      <c r="I17" s="166"/>
    </row>
    <row r="18" spans="2:9" ht="22.5">
      <c r="B18" s="163" t="s">
        <v>198</v>
      </c>
      <c r="C18" s="169" t="s">
        <v>282</v>
      </c>
      <c r="D18" s="165">
        <f>'ф.2.1 ИндИнф (Ин)'!F54</f>
        <v>1</v>
      </c>
      <c r="E18" s="165">
        <f>'ф.2.1 ИндИнф (Ин)'!L54</f>
        <v>1</v>
      </c>
      <c r="F18" s="165">
        <f>'ф.2.1 ИндИнф (Ин)'!R54</f>
        <v>1</v>
      </c>
      <c r="G18" s="165">
        <f>'ф.2.1 ИндИнф (Ин)'!X54</f>
        <v>1</v>
      </c>
      <c r="H18" s="165">
        <f>'ф.2.1 ИндИнф (Ин)'!AD54</f>
        <v>1</v>
      </c>
      <c r="I18" s="166"/>
    </row>
    <row r="19" spans="2:9" ht="22.5">
      <c r="B19" s="163" t="s">
        <v>199</v>
      </c>
      <c r="C19" s="169" t="s">
        <v>83</v>
      </c>
      <c r="D19" s="165">
        <f>'ф.2.1 ИндИнф (Ин)'!F56</f>
        <v>0</v>
      </c>
      <c r="E19" s="165">
        <f>'ф.2.1 ИндИнф (Ин)'!L56</f>
        <v>0</v>
      </c>
      <c r="F19" s="165">
        <f>'ф.2.1 ИндИнф (Ин)'!R56</f>
        <v>0</v>
      </c>
      <c r="G19" s="165">
        <f>'ф.2.1 ИндИнф (Ин)'!X56</f>
        <v>0</v>
      </c>
      <c r="H19" s="165">
        <f>'ф.2.1 ИндИнф (Ин)'!AD56</f>
        <v>0</v>
      </c>
      <c r="I19" s="166"/>
    </row>
    <row r="20" spans="2:9" ht="22.5">
      <c r="B20" s="163" t="s">
        <v>200</v>
      </c>
      <c r="C20" s="169" t="s">
        <v>110</v>
      </c>
      <c r="D20" s="165">
        <f>'ф.2.1 ИндИнф (Ин)'!F59</f>
        <v>100</v>
      </c>
      <c r="E20" s="165">
        <v>100</v>
      </c>
      <c r="F20" s="165">
        <v>100</v>
      </c>
      <c r="G20" s="165">
        <v>100</v>
      </c>
      <c r="H20" s="165">
        <v>100</v>
      </c>
      <c r="I20" s="166"/>
    </row>
    <row r="21" spans="2:9" ht="34.5" thickBot="1">
      <c r="B21" s="163" t="s">
        <v>201</v>
      </c>
      <c r="C21" s="169" t="s">
        <v>283</v>
      </c>
      <c r="D21" s="165">
        <v>0</v>
      </c>
      <c r="E21" s="165">
        <v>0</v>
      </c>
      <c r="F21" s="165">
        <v>0</v>
      </c>
      <c r="G21" s="165">
        <v>0</v>
      </c>
      <c r="H21" s="165">
        <v>0</v>
      </c>
      <c r="I21" s="170"/>
    </row>
    <row r="22" spans="2:9">
      <c r="B22" s="159" t="s">
        <v>4</v>
      </c>
      <c r="C22" s="160" t="s">
        <v>202</v>
      </c>
      <c r="D22" s="161">
        <f>'ф.2.2 ИндИспол (Ис) мой'!I46</f>
        <v>0.42499999999999999</v>
      </c>
      <c r="E22" s="161">
        <f>'ф.2.2 ИндИспол (Ис)'!O46</f>
        <v>0.42499999999999999</v>
      </c>
      <c r="F22" s="161">
        <f>'ф.2.2 ИндИспол (Ис)'!U46</f>
        <v>0.42499999999999999</v>
      </c>
      <c r="G22" s="161">
        <f>'ф.2.2 ИндИспол (Ис)'!AA46</f>
        <v>0.42499999999999999</v>
      </c>
      <c r="H22" s="161">
        <f>'ф.2.2 ИндИспол (Ис)'!AG46</f>
        <v>0.42499999999999999</v>
      </c>
      <c r="I22" s="162"/>
    </row>
    <row r="23" spans="2:9" ht="22.5">
      <c r="B23" s="163" t="s">
        <v>73</v>
      </c>
      <c r="C23" s="169" t="s">
        <v>148</v>
      </c>
      <c r="D23" s="165">
        <f>'ф.2.2 ИндИспол (Ис) мой'!F33</f>
        <v>7</v>
      </c>
      <c r="E23" s="165">
        <f>D23*0.985</f>
        <v>6.8949999999999996</v>
      </c>
      <c r="F23" s="165">
        <f t="shared" ref="F23:H23" si="0">E23*0.985</f>
        <v>6.7915749999999999</v>
      </c>
      <c r="G23" s="165">
        <f t="shared" si="0"/>
        <v>6.6897013749999994</v>
      </c>
      <c r="H23" s="165">
        <f t="shared" si="0"/>
        <v>6.5893558543749995</v>
      </c>
      <c r="I23" s="166"/>
    </row>
    <row r="24" spans="2:9" ht="22.5">
      <c r="B24" s="163" t="s">
        <v>75</v>
      </c>
      <c r="C24" s="164" t="s">
        <v>284</v>
      </c>
      <c r="D24" s="165">
        <f>'ф.2.2 ИндИспол (Ис) мой'!F35</f>
        <v>10</v>
      </c>
      <c r="E24" s="165">
        <f>D24*0.985</f>
        <v>9.85</v>
      </c>
      <c r="F24" s="165">
        <f t="shared" ref="F24:H25" si="1">E24*0.985</f>
        <v>9.7022499999999994</v>
      </c>
      <c r="G24" s="165">
        <f t="shared" si="1"/>
        <v>9.5567162499999991</v>
      </c>
      <c r="H24" s="165">
        <f t="shared" si="1"/>
        <v>9.413365506249999</v>
      </c>
      <c r="I24" s="166"/>
    </row>
    <row r="25" spans="2:9">
      <c r="B25" s="163" t="s">
        <v>77</v>
      </c>
      <c r="C25" s="164" t="s">
        <v>285</v>
      </c>
      <c r="D25" s="165">
        <f>'ф.2.2 ИндИспол (Ис) мой'!F36</f>
        <v>10</v>
      </c>
      <c r="E25" s="165">
        <f>D25*0.985</f>
        <v>9.85</v>
      </c>
      <c r="F25" s="165">
        <f t="shared" si="1"/>
        <v>9.7022499999999994</v>
      </c>
      <c r="G25" s="165">
        <f t="shared" si="1"/>
        <v>9.5567162499999991</v>
      </c>
      <c r="H25" s="165">
        <f t="shared" si="1"/>
        <v>9.413365506249999</v>
      </c>
      <c r="I25" s="166"/>
    </row>
    <row r="26" spans="2:9" ht="33.75">
      <c r="B26" s="163" t="s">
        <v>158</v>
      </c>
      <c r="C26" s="164" t="s">
        <v>150</v>
      </c>
      <c r="D26" s="165">
        <f>'ф.2.2 ИндИспол (Ис) мой'!F37</f>
        <v>0</v>
      </c>
      <c r="E26" s="165">
        <f>'ф.2.2 ИндИспол (Ис)'!L37</f>
        <v>0</v>
      </c>
      <c r="F26" s="165">
        <f>'ф.2.2 ИндИспол (Ис)'!R37</f>
        <v>0</v>
      </c>
      <c r="G26" s="165">
        <f>'ф.2.2 ИндИспол (Ис)'!X37</f>
        <v>0</v>
      </c>
      <c r="H26" s="165">
        <f>'ф.2.2 ИндИспол (Ис)'!AD37</f>
        <v>0</v>
      </c>
      <c r="I26" s="166"/>
    </row>
    <row r="27" spans="2:9" ht="22.5">
      <c r="B27" s="163" t="s">
        <v>159</v>
      </c>
      <c r="C27" s="169" t="s">
        <v>151</v>
      </c>
      <c r="D27" s="165">
        <f>'ф.2.2 ИндИспол (Ис) мой'!F39</f>
        <v>0</v>
      </c>
      <c r="E27" s="165">
        <f>'ф.2.2 ИндИспол (Ис)'!L39</f>
        <v>0</v>
      </c>
      <c r="F27" s="165">
        <f>'ф.2.2 ИндИспол (Ис)'!R39</f>
        <v>0</v>
      </c>
      <c r="G27" s="165">
        <f>'ф.2.2 ИндИспол (Ис)'!X39</f>
        <v>0</v>
      </c>
      <c r="H27" s="165">
        <f>'ф.2.2 ИндИспол (Ис)'!AD39</f>
        <v>0</v>
      </c>
      <c r="I27" s="166"/>
    </row>
    <row r="28" spans="2:9" ht="22.5">
      <c r="B28" s="163" t="s">
        <v>160</v>
      </c>
      <c r="C28" s="169" t="s">
        <v>286</v>
      </c>
      <c r="D28" s="165">
        <f>'ф.2.2 ИндИспол (Ис) мой'!F42</f>
        <v>1</v>
      </c>
      <c r="E28" s="165">
        <f>'ф.2.2 ИндИспол (Ис)'!L42</f>
        <v>1</v>
      </c>
      <c r="F28" s="165">
        <f>'ф.2.2 ИндИспол (Ис)'!R42</f>
        <v>1</v>
      </c>
      <c r="G28" s="165">
        <f>'ф.2.2 ИндИспол (Ис)'!X42</f>
        <v>1</v>
      </c>
      <c r="H28" s="165">
        <f>'ф.2.2 ИндИспол (Ис)'!AD42</f>
        <v>1</v>
      </c>
      <c r="I28" s="166"/>
    </row>
    <row r="29" spans="2:9" ht="33.75">
      <c r="B29" s="163" t="s">
        <v>203</v>
      </c>
      <c r="C29" s="164" t="s">
        <v>152</v>
      </c>
      <c r="D29" s="165">
        <f>'ф.2.2 ИндИспол (Ис) мой'!F43</f>
        <v>0</v>
      </c>
      <c r="E29" s="165">
        <f>'ф.2.2 ИндИспол (Ис)'!L43</f>
        <v>0</v>
      </c>
      <c r="F29" s="165">
        <f>'ф.2.2 ИндИспол (Ис)'!R43</f>
        <v>0</v>
      </c>
      <c r="G29" s="165">
        <f>'ф.2.2 ИндИспол (Ис)'!X43</f>
        <v>0</v>
      </c>
      <c r="H29" s="165">
        <f>'ф.2.2 ИндИспол (Ис)'!AD43</f>
        <v>0</v>
      </c>
      <c r="I29" s="166"/>
    </row>
    <row r="30" spans="2:9" ht="34.5" thickBot="1">
      <c r="B30" s="163" t="s">
        <v>204</v>
      </c>
      <c r="C30" s="164" t="s">
        <v>153</v>
      </c>
      <c r="D30" s="165">
        <f>'ф.2.2 ИндИспол (Ис) мой'!F45</f>
        <v>0</v>
      </c>
      <c r="E30" s="165">
        <f>'ф.2.2 ИндИспол (Ис)'!L45</f>
        <v>0</v>
      </c>
      <c r="F30" s="165">
        <f>'ф.2.2 ИндИспол (Ис)'!R45</f>
        <v>0</v>
      </c>
      <c r="G30" s="165">
        <f>'ф.2.2 ИндИспол (Ис)'!X45</f>
        <v>0</v>
      </c>
      <c r="H30" s="165">
        <f>'ф.2.2 ИндИспол (Ис)'!AD45</f>
        <v>0</v>
      </c>
      <c r="I30" s="170"/>
    </row>
    <row r="31" spans="2:9">
      <c r="B31" s="159" t="s">
        <v>5</v>
      </c>
      <c r="C31" s="171" t="s">
        <v>205</v>
      </c>
      <c r="D31" s="161">
        <f>'ф.2.3 ИндРезульт (Рс)'!H62</f>
        <v>2</v>
      </c>
      <c r="E31" s="161">
        <f>'ф.2.3 ИндРезульт (Рс)'!N62</f>
        <v>2</v>
      </c>
      <c r="F31" s="161">
        <f>'ф.2.3 ИндРезульт (Рс)'!T62</f>
        <v>2</v>
      </c>
      <c r="G31" s="161">
        <f>'ф.2.3 ИндРезульт (Рс)'!Z62</f>
        <v>2</v>
      </c>
      <c r="H31" s="161">
        <f>'ф.2.3 ИндРезульт (Рс)'!AF62</f>
        <v>2</v>
      </c>
      <c r="I31" s="162"/>
    </row>
    <row r="32" spans="2:9" ht="25.5">
      <c r="B32" s="163" t="s">
        <v>133</v>
      </c>
      <c r="C32" s="231" t="s">
        <v>287</v>
      </c>
      <c r="D32" s="165">
        <f>'ф.2.3 ИндРезульт (Рс)'!H40</f>
        <v>2</v>
      </c>
      <c r="E32" s="165">
        <f>'ф.2.3 ИндРезульт (Рс)'!N40</f>
        <v>2</v>
      </c>
      <c r="F32" s="165">
        <f>'ф.2.3 ИндРезульт (Рс)'!T40</f>
        <v>2</v>
      </c>
      <c r="G32" s="165">
        <f>'ф.2.3 ИндРезульт (Рс)'!Z40</f>
        <v>2</v>
      </c>
      <c r="H32" s="165">
        <f>'ф.2.3 ИндРезульт (Рс)'!AF40</f>
        <v>2</v>
      </c>
      <c r="I32" s="166"/>
    </row>
    <row r="33" spans="2:9">
      <c r="B33" s="163" t="s">
        <v>135</v>
      </c>
      <c r="C33" s="172" t="s">
        <v>191</v>
      </c>
      <c r="D33" s="173"/>
      <c r="E33" s="173"/>
      <c r="F33" s="173"/>
      <c r="G33" s="173"/>
      <c r="H33" s="173"/>
      <c r="I33" s="166"/>
    </row>
    <row r="34" spans="2:9">
      <c r="B34" s="163" t="s">
        <v>206</v>
      </c>
      <c r="C34" s="172" t="s">
        <v>207</v>
      </c>
      <c r="D34" s="173"/>
      <c r="E34" s="173"/>
      <c r="F34" s="173"/>
      <c r="G34" s="173"/>
      <c r="H34" s="173"/>
      <c r="I34" s="166"/>
    </row>
    <row r="35" spans="2:9" ht="22.5">
      <c r="B35" s="163" t="s">
        <v>208</v>
      </c>
      <c r="C35" s="232" t="s">
        <v>175</v>
      </c>
      <c r="D35" s="165">
        <f>'ф.2.3 ИндРезульт (Рс)'!H43</f>
        <v>2</v>
      </c>
      <c r="E35" s="165">
        <f>'ф.2.3 ИндРезульт (Рс)'!N43</f>
        <v>2</v>
      </c>
      <c r="F35" s="165">
        <f>'ф.2.3 ИндРезульт (Рс)'!T43</f>
        <v>2</v>
      </c>
      <c r="G35" s="165">
        <f>'ф.2.3 ИндРезульт (Рс)'!Z43</f>
        <v>2</v>
      </c>
      <c r="H35" s="165">
        <f>'ф.2.3 ИндРезульт (Рс)'!AF43</f>
        <v>2</v>
      </c>
      <c r="I35" s="166"/>
    </row>
    <row r="36" spans="2:9" ht="33.75">
      <c r="B36" s="163" t="s">
        <v>209</v>
      </c>
      <c r="C36" s="232" t="s">
        <v>176</v>
      </c>
      <c r="D36" s="165">
        <f>'ф.2.3 ИндРезульт (Рс)'!H44</f>
        <v>2</v>
      </c>
      <c r="E36" s="165">
        <f>'ф.2.3 ИндРезульт (Рс)'!N44</f>
        <v>2</v>
      </c>
      <c r="F36" s="165">
        <f>'ф.2.3 ИндРезульт (Рс)'!T44</f>
        <v>2</v>
      </c>
      <c r="G36" s="165">
        <f>'ф.2.3 ИндРезульт (Рс)'!Z44</f>
        <v>2</v>
      </c>
      <c r="H36" s="165">
        <f>'ф.2.3 ИндРезульт (Рс)'!AF44</f>
        <v>2</v>
      </c>
      <c r="I36" s="166"/>
    </row>
    <row r="37" spans="2:9" ht="45">
      <c r="B37" s="163" t="s">
        <v>210</v>
      </c>
      <c r="C37" s="232" t="s">
        <v>177</v>
      </c>
      <c r="D37" s="165">
        <f>'ф.2.3 ИндРезульт (Рс)'!H45</f>
        <v>2</v>
      </c>
      <c r="E37" s="165">
        <f>'ф.2.3 ИндРезульт (Рс)'!N45</f>
        <v>2</v>
      </c>
      <c r="F37" s="165">
        <f>'ф.2.3 ИндРезульт (Рс)'!T45</f>
        <v>2</v>
      </c>
      <c r="G37" s="165">
        <f>'ф.2.3 ИндРезульт (Рс)'!Z45</f>
        <v>2</v>
      </c>
      <c r="H37" s="165">
        <f>'ф.2.3 ИндРезульт (Рс)'!AF45</f>
        <v>2</v>
      </c>
      <c r="I37" s="166"/>
    </row>
    <row r="38" spans="2:9" ht="33.75">
      <c r="B38" s="163" t="s">
        <v>211</v>
      </c>
      <c r="C38" s="232" t="s">
        <v>178</v>
      </c>
      <c r="D38" s="165">
        <f>'ф.2.3 ИндРезульт (Рс)'!H46</f>
        <v>2</v>
      </c>
      <c r="E38" s="165">
        <f>'ф.2.3 ИндРезульт (Рс)'!N46</f>
        <v>2</v>
      </c>
      <c r="F38" s="165">
        <f>'ф.2.3 ИндРезульт (Рс)'!T46</f>
        <v>2</v>
      </c>
      <c r="G38" s="165">
        <f>'ф.2.3 ИндРезульт (Рс)'!Z46</f>
        <v>2</v>
      </c>
      <c r="H38" s="165">
        <f>'ф.2.3 ИндРезульт (Рс)'!AF46</f>
        <v>2</v>
      </c>
      <c r="I38" s="166"/>
    </row>
    <row r="39" spans="2:9" ht="22.5">
      <c r="B39" s="163" t="s">
        <v>212</v>
      </c>
      <c r="C39" s="232" t="s">
        <v>179</v>
      </c>
      <c r="D39" s="165">
        <f>'ф.2.3 ИндРезульт (Рс)'!H47</f>
        <v>2</v>
      </c>
      <c r="E39" s="165">
        <f>'ф.2.3 ИндРезульт (Рс)'!N47</f>
        <v>2</v>
      </c>
      <c r="F39" s="165">
        <f>'ф.2.3 ИндРезульт (Рс)'!T47</f>
        <v>2</v>
      </c>
      <c r="G39" s="165">
        <f>'ф.2.3 ИндРезульт (Рс)'!Z47</f>
        <v>2</v>
      </c>
      <c r="H39" s="165">
        <f>'ф.2.3 ИндРезульт (Рс)'!AF47</f>
        <v>2</v>
      </c>
      <c r="I39" s="166"/>
    </row>
    <row r="40" spans="2:9" ht="22.5">
      <c r="B40" s="163" t="s">
        <v>213</v>
      </c>
      <c r="C40" s="232" t="s">
        <v>161</v>
      </c>
      <c r="D40" s="165">
        <f>'ф.2.3 ИндРезульт (Рс)'!H48</f>
        <v>2</v>
      </c>
      <c r="E40" s="165">
        <f>'ф.2.3 ИндРезульт (Рс)'!N48</f>
        <v>2</v>
      </c>
      <c r="F40" s="165">
        <f>'ф.2.3 ИндРезульт (Рс)'!T48</f>
        <v>2</v>
      </c>
      <c r="G40" s="165">
        <f>'ф.2.3 ИндРезульт (Рс)'!Z48</f>
        <v>2</v>
      </c>
      <c r="H40" s="165">
        <f>'ф.2.3 ИндРезульт (Рс)'!AF48</f>
        <v>2</v>
      </c>
      <c r="I40" s="166"/>
    </row>
    <row r="41" spans="2:9">
      <c r="B41" s="163" t="s">
        <v>214</v>
      </c>
      <c r="C41" s="232" t="s">
        <v>163</v>
      </c>
      <c r="D41" s="165">
        <f>'ф.2.3 ИндРезульт (Рс)'!H51</f>
        <v>2</v>
      </c>
      <c r="E41" s="165">
        <f>'ф.2.3 ИндРезульт (Рс)'!N51</f>
        <v>2</v>
      </c>
      <c r="F41" s="165">
        <f>'ф.2.3 ИндРезульт (Рс)'!T51</f>
        <v>2</v>
      </c>
      <c r="G41" s="165">
        <f>'ф.2.3 ИндРезульт (Рс)'!Z51</f>
        <v>2</v>
      </c>
      <c r="H41" s="165">
        <f>'ф.2.3 ИндРезульт (Рс)'!AF51</f>
        <v>2</v>
      </c>
      <c r="I41" s="166"/>
    </row>
    <row r="42" spans="2:9">
      <c r="B42" s="163" t="s">
        <v>215</v>
      </c>
      <c r="C42" s="232" t="s">
        <v>181</v>
      </c>
      <c r="D42" s="165">
        <f>'ф.2.3 ИндРезульт (Рс)'!H53</f>
        <v>2</v>
      </c>
      <c r="E42" s="165">
        <f>'ф.2.3 ИндРезульт (Рс)'!N53</f>
        <v>2</v>
      </c>
      <c r="F42" s="165">
        <f>'ф.2.3 ИндРезульт (Рс)'!T53</f>
        <v>2</v>
      </c>
      <c r="G42" s="165">
        <f>'ф.2.3 ИндРезульт (Рс)'!Z53</f>
        <v>2</v>
      </c>
      <c r="H42" s="165">
        <f>'ф.2.3 ИндРезульт (Рс)'!AF53</f>
        <v>2</v>
      </c>
      <c r="I42" s="166"/>
    </row>
    <row r="43" spans="2:9">
      <c r="B43" s="163" t="s">
        <v>216</v>
      </c>
      <c r="C43" s="232" t="s">
        <v>182</v>
      </c>
      <c r="D43" s="165">
        <f>'ф.2.3 ИндРезульт (Рс)'!H54</f>
        <v>2</v>
      </c>
      <c r="E43" s="165">
        <f>'ф.2.3 ИндРезульт (Рс)'!N54</f>
        <v>2</v>
      </c>
      <c r="F43" s="165">
        <f>'ф.2.3 ИндРезульт (Рс)'!T54</f>
        <v>2</v>
      </c>
      <c r="G43" s="165">
        <f>'ф.2.3 ИндРезульт (Рс)'!Z54</f>
        <v>2</v>
      </c>
      <c r="H43" s="165">
        <f>'ф.2.3 ИндРезульт (Рс)'!AF54</f>
        <v>2</v>
      </c>
      <c r="I43" s="166"/>
    </row>
    <row r="44" spans="2:9">
      <c r="B44" s="163" t="s">
        <v>217</v>
      </c>
      <c r="C44" s="232" t="s">
        <v>183</v>
      </c>
      <c r="D44" s="165">
        <f>'ф.2.3 ИндРезульт (Рс)'!H55</f>
        <v>2</v>
      </c>
      <c r="E44" s="165">
        <f>'ф.2.3 ИндРезульт (Рс)'!N55</f>
        <v>2</v>
      </c>
      <c r="F44" s="165">
        <f>'ф.2.3 ИндРезульт (Рс)'!T55</f>
        <v>2</v>
      </c>
      <c r="G44" s="165">
        <f>'ф.2.3 ИндРезульт (Рс)'!Z55</f>
        <v>2</v>
      </c>
      <c r="H44" s="165">
        <f>'ф.2.3 ИндРезульт (Рс)'!AF55</f>
        <v>2</v>
      </c>
      <c r="I44" s="166"/>
    </row>
    <row r="45" spans="2:9" ht="22.5">
      <c r="B45" s="163" t="s">
        <v>218</v>
      </c>
      <c r="C45" s="232" t="s">
        <v>184</v>
      </c>
      <c r="D45" s="165">
        <f>'ф.2.3 ИндРезульт (Рс)'!H57</f>
        <v>2</v>
      </c>
      <c r="E45" s="165">
        <f>'ф.2.3 ИндРезульт (Рс)'!N57</f>
        <v>2</v>
      </c>
      <c r="F45" s="165">
        <f>'ф.2.3 ИндРезульт (Рс)'!T57</f>
        <v>2</v>
      </c>
      <c r="G45" s="165">
        <f>'ф.2.3 ИндРезульт (Рс)'!Z57</f>
        <v>2</v>
      </c>
      <c r="H45" s="165">
        <f>'ф.2.3 ИндРезульт (Рс)'!AF57</f>
        <v>2</v>
      </c>
      <c r="I45" s="166"/>
    </row>
    <row r="46" spans="2:9" ht="22.5">
      <c r="B46" s="163" t="s">
        <v>219</v>
      </c>
      <c r="C46" s="232" t="s">
        <v>172</v>
      </c>
      <c r="D46" s="165">
        <f>'ф.2.3 ИндРезульт (Рс)'!H60</f>
        <v>2</v>
      </c>
      <c r="E46" s="165">
        <f>'ф.2.3 ИндРезульт (Рс)'!N60</f>
        <v>2</v>
      </c>
      <c r="F46" s="165">
        <f>'ф.2.3 ИндРезульт (Рс)'!T60</f>
        <v>2</v>
      </c>
      <c r="G46" s="165">
        <f>'ф.2.3 ИндРезульт (Рс)'!Z60</f>
        <v>2</v>
      </c>
      <c r="H46" s="165">
        <f>'ф.2.3 ИндРезульт (Рс)'!AF60</f>
        <v>2</v>
      </c>
      <c r="I46" s="166"/>
    </row>
    <row r="47" spans="2:9" ht="45.75" thickBot="1">
      <c r="B47" s="163" t="s">
        <v>220</v>
      </c>
      <c r="C47" s="232" t="s">
        <v>185</v>
      </c>
      <c r="D47" s="165">
        <f>'ф.2.3 ИндРезульт (Рс)'!H61</f>
        <v>2</v>
      </c>
      <c r="E47" s="165">
        <f>'ф.2.3 ИндРезульт (Рс)'!N61</f>
        <v>2</v>
      </c>
      <c r="F47" s="165">
        <f>'ф.2.3 ИндРезульт (Рс)'!T61</f>
        <v>2</v>
      </c>
      <c r="G47" s="165">
        <f>'ф.2.3 ИндРезульт (Рс)'!Z61</f>
        <v>2</v>
      </c>
      <c r="H47" s="165">
        <f>'ф.2.3 ИндРезульт (Рс)'!AF61</f>
        <v>2</v>
      </c>
      <c r="I47" s="170"/>
    </row>
    <row r="48" spans="2:9" ht="34.5" thickBot="1">
      <c r="B48" s="159" t="s">
        <v>6</v>
      </c>
      <c r="C48" s="38" t="s">
        <v>221</v>
      </c>
      <c r="D48" s="233">
        <f>0.1*D8+0.7*D22+0.2*D31</f>
        <v>0.89749999999999996</v>
      </c>
      <c r="E48" s="233">
        <f>D48*1.015</f>
        <v>0.9109624999999999</v>
      </c>
      <c r="F48" s="233">
        <f t="shared" ref="F48:H48" si="2">E48*1.015</f>
        <v>0.9246269374999998</v>
      </c>
      <c r="G48" s="233">
        <f t="shared" si="2"/>
        <v>0.93849634156249973</v>
      </c>
      <c r="H48" s="233">
        <f t="shared" si="2"/>
        <v>0.95257378668593717</v>
      </c>
      <c r="I48" s="174"/>
    </row>
    <row r="49" spans="2:9" ht="27.75" customHeight="1">
      <c r="B49" s="302" t="s">
        <v>222</v>
      </c>
      <c r="C49" s="303"/>
      <c r="D49" s="303"/>
      <c r="E49" s="303"/>
      <c r="F49" s="303"/>
      <c r="G49" s="303"/>
      <c r="H49" s="303"/>
      <c r="I49" s="14"/>
    </row>
    <row r="50" spans="2:9" ht="16.5" customHeight="1">
      <c r="B50" s="302" t="s">
        <v>223</v>
      </c>
      <c r="C50" s="303"/>
      <c r="D50" s="303"/>
      <c r="E50" s="303"/>
      <c r="F50" s="303"/>
      <c r="G50" s="303"/>
      <c r="H50" s="303"/>
      <c r="I50" s="14"/>
    </row>
    <row r="51" spans="2:9">
      <c r="B51" s="127"/>
      <c r="C51" s="7"/>
      <c r="D51" s="41"/>
      <c r="E51" s="3"/>
      <c r="F51" s="3"/>
      <c r="G51" s="3"/>
      <c r="H51" s="3"/>
      <c r="I51" s="3"/>
    </row>
    <row r="52" spans="2:9">
      <c r="B52" s="2"/>
      <c r="C52" s="2" t="s">
        <v>17</v>
      </c>
      <c r="D52" s="4"/>
      <c r="E52" s="3"/>
      <c r="F52" s="3"/>
      <c r="G52" s="3"/>
      <c r="H52" s="3"/>
      <c r="I52" s="3"/>
    </row>
    <row r="53" spans="2:9">
      <c r="B53" s="2"/>
      <c r="C53" s="4"/>
      <c r="D53" s="4"/>
      <c r="E53" s="3"/>
      <c r="F53" s="3"/>
      <c r="G53" s="3"/>
      <c r="H53" s="3"/>
      <c r="I53" s="3"/>
    </row>
    <row r="54" spans="2:9">
      <c r="B54" s="5"/>
      <c r="C54" s="6"/>
      <c r="D54" s="6"/>
      <c r="E54" s="6"/>
      <c r="F54" s="6"/>
      <c r="G54" s="6"/>
      <c r="H54" s="8"/>
      <c r="I54" s="41"/>
    </row>
    <row r="55" spans="2:9" ht="12.75" customHeight="1">
      <c r="B55" s="239" t="s">
        <v>18</v>
      </c>
      <c r="C55" s="239"/>
      <c r="D55" s="9"/>
      <c r="E55" s="9"/>
      <c r="F55" s="9"/>
      <c r="G55" s="239" t="s">
        <v>19</v>
      </c>
      <c r="H55" s="239"/>
      <c r="I55" s="13"/>
    </row>
    <row r="56" spans="2:9">
      <c r="B56" s="11" t="s">
        <v>261</v>
      </c>
      <c r="C56" s="7"/>
      <c r="D56" s="7"/>
      <c r="E56" s="7"/>
      <c r="F56" s="7"/>
      <c r="G56" s="7"/>
      <c r="H56" s="175"/>
      <c r="I56" s="41"/>
    </row>
    <row r="57" spans="2:9">
      <c r="B57" s="239" t="s">
        <v>21</v>
      </c>
      <c r="C57" s="239"/>
      <c r="D57" s="9"/>
      <c r="E57" s="9"/>
      <c r="F57" s="9"/>
      <c r="G57" s="42"/>
      <c r="H57" s="42"/>
      <c r="I57" s="13"/>
    </row>
    <row r="58" spans="2:9">
      <c r="B58" s="14"/>
      <c r="C58" s="14"/>
      <c r="D58" s="14"/>
      <c r="E58" s="14"/>
      <c r="F58" s="14"/>
      <c r="G58" s="14"/>
      <c r="H58" s="14"/>
      <c r="I58" s="14"/>
    </row>
    <row r="59" spans="2:9">
      <c r="B59" s="16"/>
      <c r="C59" s="16"/>
      <c r="D59" s="16"/>
      <c r="E59" s="16"/>
      <c r="F59" s="16"/>
      <c r="G59" s="16"/>
      <c r="H59" s="16"/>
      <c r="I59" s="16"/>
    </row>
    <row r="60" spans="2:9">
      <c r="B60" s="30"/>
      <c r="C60" s="30"/>
      <c r="D60" s="30"/>
      <c r="E60" s="30"/>
      <c r="F60" s="30"/>
      <c r="G60" s="30"/>
      <c r="H60" s="30"/>
      <c r="I60" s="30"/>
    </row>
    <row r="61" spans="2:9">
      <c r="B61" s="30"/>
      <c r="C61" s="30"/>
      <c r="D61" s="30"/>
      <c r="E61" s="30"/>
      <c r="F61" s="30"/>
      <c r="G61" s="30"/>
      <c r="H61" s="30"/>
      <c r="I61" s="30"/>
    </row>
  </sheetData>
  <mergeCells count="7">
    <mergeCell ref="B57:C57"/>
    <mergeCell ref="B3:I3"/>
    <mergeCell ref="B4:I4"/>
    <mergeCell ref="B49:H49"/>
    <mergeCell ref="B50:H50"/>
    <mergeCell ref="B55:C55"/>
    <mergeCell ref="G55:H55"/>
  </mergeCells>
  <conditionalFormatting sqref="D8:H10 D14:H48">
    <cfRule type="cellIs" dxfId="44" priority="115" stopIfTrue="1" operator="equal">
      <formula>""""""</formula>
    </cfRule>
    <cfRule type="cellIs" dxfId="43" priority="116" stopIfTrue="1" operator="between">
      <formula>""""""</formula>
      <formula>""""""</formula>
    </cfRule>
    <cfRule type="cellIs" dxfId="42" priority="117" stopIfTrue="1" operator="equal">
      <formula>""""""</formula>
    </cfRule>
  </conditionalFormatting>
  <pageMargins left="0.7" right="0.7" top="0.75" bottom="0.75" header="0.3" footer="0.3"/>
  <pageSetup paperSize="9" scale="48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E39"/>
  <sheetViews>
    <sheetView view="pageBreakPreview" zoomScale="85" zoomScaleNormal="100" zoomScaleSheetLayoutView="85" workbookViewId="0">
      <selection activeCell="B14" sqref="B14"/>
    </sheetView>
  </sheetViews>
  <sheetFormatPr defaultRowHeight="12.75"/>
  <cols>
    <col min="3" max="3" width="45" customWidth="1"/>
    <col min="4" max="4" width="35.5703125" customWidth="1"/>
    <col min="5" max="5" width="11.7109375" customWidth="1"/>
  </cols>
  <sheetData>
    <row r="2" spans="2:5">
      <c r="C2" s="181" t="s">
        <v>298</v>
      </c>
    </row>
    <row r="3" spans="2:5">
      <c r="E3" s="18" t="s">
        <v>52</v>
      </c>
    </row>
    <row r="4" spans="2:5" ht="51" customHeight="1">
      <c r="B4" s="241" t="s">
        <v>296</v>
      </c>
      <c r="C4" s="241"/>
      <c r="D4" s="241"/>
      <c r="E4" s="241"/>
    </row>
    <row r="5" spans="2:5" ht="22.5">
      <c r="B5" s="221" t="s">
        <v>23</v>
      </c>
      <c r="C5" s="243" t="s">
        <v>36</v>
      </c>
      <c r="D5" s="243"/>
      <c r="E5" s="223" t="s">
        <v>37</v>
      </c>
    </row>
    <row r="6" spans="2:5">
      <c r="B6" s="222">
        <v>1</v>
      </c>
      <c r="C6" s="249">
        <v>2</v>
      </c>
      <c r="D6" s="249"/>
      <c r="E6" s="222">
        <v>3</v>
      </c>
    </row>
    <row r="7" spans="2:5" ht="50.25" customHeight="1">
      <c r="B7" s="195">
        <v>1</v>
      </c>
      <c r="C7" s="305" t="s">
        <v>38</v>
      </c>
      <c r="D7" s="305"/>
      <c r="E7" s="196">
        <v>2</v>
      </c>
    </row>
    <row r="8" spans="2:5" ht="63" customHeight="1">
      <c r="B8" s="195">
        <v>2</v>
      </c>
      <c r="C8" s="305" t="s">
        <v>39</v>
      </c>
      <c r="D8" s="305"/>
      <c r="E8" s="196">
        <v>0</v>
      </c>
    </row>
    <row r="9" spans="2:5">
      <c r="B9" s="304" t="s">
        <v>40</v>
      </c>
      <c r="C9" s="304"/>
      <c r="D9" s="304"/>
      <c r="E9" s="198">
        <f>MAX(1,E7-E8)</f>
        <v>2</v>
      </c>
    </row>
    <row r="10" spans="2:5">
      <c r="B10" s="304" t="s">
        <v>41</v>
      </c>
      <c r="C10" s="304"/>
      <c r="D10" s="304"/>
      <c r="E10" s="198">
        <f>E7/E9</f>
        <v>1</v>
      </c>
    </row>
    <row r="11" spans="2:5">
      <c r="B11" s="34"/>
      <c r="C11" s="35"/>
      <c r="D11" s="35"/>
      <c r="E11" s="36"/>
    </row>
    <row r="12" spans="2:5">
      <c r="B12" s="14"/>
      <c r="C12" s="17"/>
      <c r="D12" s="17"/>
      <c r="E12" s="18" t="s">
        <v>42</v>
      </c>
    </row>
    <row r="13" spans="2:5" ht="38.25" customHeight="1">
      <c r="B13" s="241" t="s">
        <v>301</v>
      </c>
      <c r="C13" s="241"/>
      <c r="D13" s="241"/>
      <c r="E13" s="241"/>
    </row>
    <row r="14" spans="2:5" ht="22.5">
      <c r="B14" s="221" t="s">
        <v>23</v>
      </c>
      <c r="C14" s="243" t="s">
        <v>36</v>
      </c>
      <c r="D14" s="243"/>
      <c r="E14" s="223" t="s">
        <v>37</v>
      </c>
    </row>
    <row r="15" spans="2:5">
      <c r="B15" s="222">
        <v>1</v>
      </c>
      <c r="C15" s="249">
        <v>2</v>
      </c>
      <c r="D15" s="249"/>
      <c r="E15" s="222">
        <v>3</v>
      </c>
    </row>
    <row r="16" spans="2:5" ht="38.25" customHeight="1">
      <c r="B16" s="195">
        <v>1</v>
      </c>
      <c r="C16" s="305" t="s">
        <v>43</v>
      </c>
      <c r="D16" s="305"/>
      <c r="E16" s="196">
        <v>0</v>
      </c>
    </row>
    <row r="17" spans="2:5" ht="51" customHeight="1">
      <c r="B17" s="195">
        <v>2</v>
      </c>
      <c r="C17" s="305" t="s">
        <v>44</v>
      </c>
      <c r="D17" s="305"/>
      <c r="E17" s="196">
        <v>0</v>
      </c>
    </row>
    <row r="18" spans="2:5">
      <c r="B18" s="304" t="s">
        <v>45</v>
      </c>
      <c r="C18" s="304"/>
      <c r="D18" s="304"/>
      <c r="E18" s="197">
        <f>MAX(1,E16-E17)</f>
        <v>1</v>
      </c>
    </row>
    <row r="19" spans="2:5">
      <c r="B19" s="304" t="s">
        <v>46</v>
      </c>
      <c r="C19" s="304"/>
      <c r="D19" s="304"/>
      <c r="E19" s="198">
        <f>E16/E18</f>
        <v>0</v>
      </c>
    </row>
    <row r="20" spans="2:5">
      <c r="B20" s="34"/>
      <c r="C20" s="35"/>
      <c r="D20" s="35"/>
      <c r="E20" s="36"/>
    </row>
    <row r="21" spans="2:5">
      <c r="B21" s="34"/>
      <c r="C21" s="43"/>
      <c r="D21" s="43"/>
      <c r="E21" s="36"/>
    </row>
    <row r="22" spans="2:5">
      <c r="B22" s="14"/>
      <c r="C22" s="17"/>
      <c r="D22" s="17"/>
      <c r="E22" s="18" t="s">
        <v>47</v>
      </c>
    </row>
    <row r="23" spans="2:5" ht="39" customHeight="1">
      <c r="B23" s="241" t="s">
        <v>300</v>
      </c>
      <c r="C23" s="241"/>
      <c r="D23" s="241"/>
      <c r="E23" s="241"/>
    </row>
    <row r="24" spans="2:5" ht="22.5">
      <c r="B24" s="221" t="s">
        <v>23</v>
      </c>
      <c r="C24" s="243" t="s">
        <v>36</v>
      </c>
      <c r="D24" s="243"/>
      <c r="E24" s="223" t="s">
        <v>37</v>
      </c>
    </row>
    <row r="25" spans="2:5">
      <c r="B25" s="222">
        <v>1</v>
      </c>
      <c r="C25" s="249">
        <v>2</v>
      </c>
      <c r="D25" s="249"/>
      <c r="E25" s="222">
        <v>3</v>
      </c>
    </row>
    <row r="26" spans="2:5" ht="51" customHeight="1">
      <c r="B26" s="195">
        <v>1</v>
      </c>
      <c r="C26" s="305" t="s">
        <v>48</v>
      </c>
      <c r="D26" s="305"/>
      <c r="E26" s="196">
        <v>0</v>
      </c>
    </row>
    <row r="27" spans="2:5" ht="25.5" customHeight="1">
      <c r="B27" s="195">
        <v>2</v>
      </c>
      <c r="C27" s="305" t="s">
        <v>49</v>
      </c>
      <c r="D27" s="305"/>
      <c r="E27" s="196">
        <v>0</v>
      </c>
    </row>
    <row r="28" spans="2:5">
      <c r="B28" s="304" t="s">
        <v>50</v>
      </c>
      <c r="C28" s="304"/>
      <c r="D28" s="304"/>
      <c r="E28" s="197">
        <f>MAX(1,E27-E26)</f>
        <v>1</v>
      </c>
    </row>
    <row r="29" spans="2:5">
      <c r="B29" s="304" t="s">
        <v>51</v>
      </c>
      <c r="C29" s="304"/>
      <c r="D29" s="304"/>
      <c r="E29" s="198">
        <f>E27/E28</f>
        <v>0</v>
      </c>
    </row>
    <row r="30" spans="2:5">
      <c r="B30" s="34"/>
      <c r="C30" s="35"/>
      <c r="D30" s="35"/>
      <c r="E30" s="36"/>
    </row>
    <row r="31" spans="2:5">
      <c r="B31" s="34"/>
      <c r="C31" s="35"/>
      <c r="D31" s="35"/>
      <c r="E31" s="36"/>
    </row>
    <row r="32" spans="2:5">
      <c r="B32" s="34"/>
      <c r="C32" s="37"/>
      <c r="D32" s="37"/>
      <c r="E32" s="36"/>
    </row>
    <row r="33" spans="2:5">
      <c r="B33" s="2"/>
      <c r="C33" s="2" t="s">
        <v>17</v>
      </c>
      <c r="D33" s="2"/>
      <c r="E33" s="3"/>
    </row>
    <row r="34" spans="2:5">
      <c r="B34" s="2"/>
      <c r="C34" s="4"/>
      <c r="D34" s="4"/>
      <c r="E34" s="3"/>
    </row>
    <row r="35" spans="2:5">
      <c r="B35" s="5"/>
      <c r="C35" s="6"/>
      <c r="D35" s="3"/>
      <c r="E35" s="8"/>
    </row>
    <row r="36" spans="2:5">
      <c r="B36" s="239" t="s">
        <v>18</v>
      </c>
      <c r="C36" s="239"/>
      <c r="D36" s="239" t="s">
        <v>19</v>
      </c>
      <c r="E36" s="239"/>
    </row>
    <row r="37" spans="2:5">
      <c r="B37" s="10"/>
      <c r="C37" s="6"/>
      <c r="D37" s="3"/>
    </row>
    <row r="38" spans="2:5">
      <c r="B38" s="239" t="s">
        <v>21</v>
      </c>
      <c r="C38" s="239"/>
      <c r="D38" s="3"/>
      <c r="E38" s="3"/>
    </row>
    <row r="39" spans="2:5">
      <c r="B39" s="34"/>
      <c r="C39" s="37"/>
      <c r="D39" s="37"/>
      <c r="E39" s="36"/>
    </row>
  </sheetData>
  <mergeCells count="24">
    <mergeCell ref="B38:C38"/>
    <mergeCell ref="C26:D26"/>
    <mergeCell ref="C27:D27"/>
    <mergeCell ref="B28:D28"/>
    <mergeCell ref="B29:D29"/>
    <mergeCell ref="B36:C36"/>
    <mergeCell ref="D36:E36"/>
    <mergeCell ref="C25:D25"/>
    <mergeCell ref="B10:D10"/>
    <mergeCell ref="B13:E13"/>
    <mergeCell ref="C14:D14"/>
    <mergeCell ref="C15:D15"/>
    <mergeCell ref="C16:D16"/>
    <mergeCell ref="C17:D17"/>
    <mergeCell ref="B18:D18"/>
    <mergeCell ref="B19:D19"/>
    <mergeCell ref="B23:E23"/>
    <mergeCell ref="C24:D24"/>
    <mergeCell ref="B9:D9"/>
    <mergeCell ref="B4:E4"/>
    <mergeCell ref="C5:D5"/>
    <mergeCell ref="C6:D6"/>
    <mergeCell ref="C7:D7"/>
    <mergeCell ref="C8:D8"/>
  </mergeCells>
  <conditionalFormatting sqref="E39 D35:D38 E16:E21 E26:E34 E7:E11">
    <cfRule type="cellIs" dxfId="41" priority="1" stopIfTrue="1" operator="equal">
      <formula>""""""</formula>
    </cfRule>
    <cfRule type="cellIs" dxfId="40" priority="2" stopIfTrue="1" operator="between">
      <formula>""""""</formula>
      <formula>""""""</formula>
    </cfRule>
    <cfRule type="cellIs" dxfId="39" priority="3" stopIfTrue="1" operator="equal">
      <formula>""""""</formula>
    </cfRule>
  </conditionalFormatting>
  <dataValidations count="1">
    <dataValidation type="decimal" allowBlank="1" showErrorMessage="1" errorTitle="Ошибка" error="Допускается ввод только неотрицательных чисел!" sqref="E26:E27 E7:E8 E16:E17">
      <formula1>0</formula1>
      <formula2>9.99999999999999E+23</formula2>
    </dataValidation>
  </dataValidations>
  <pageMargins left="0.7" right="0.7" top="0.75" bottom="0.75" header="0.3" footer="0.3"/>
  <pageSetup paperSize="9" scale="80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7" tint="0.59999389629810485"/>
  </sheetPr>
  <dimension ref="B2:AG68"/>
  <sheetViews>
    <sheetView zoomScaleNormal="100" workbookViewId="0">
      <selection activeCell="E26" sqref="E26:I27"/>
    </sheetView>
  </sheetViews>
  <sheetFormatPr defaultRowHeight="12.75"/>
  <cols>
    <col min="3" max="3" width="90" customWidth="1"/>
    <col min="4" max="4" width="3.42578125" customWidth="1"/>
    <col min="7" max="7" width="0" hidden="1" customWidth="1"/>
    <col min="8" max="8" width="10.85546875" hidden="1" customWidth="1"/>
    <col min="9" max="9" width="0" hidden="1" customWidth="1"/>
    <col min="10" max="10" width="4.42578125" hidden="1" customWidth="1"/>
    <col min="11" max="13" width="0" hidden="1" customWidth="1"/>
    <col min="14" max="14" width="10.5703125" hidden="1" customWidth="1"/>
    <col min="15" max="15" width="0" hidden="1" customWidth="1"/>
    <col min="16" max="16" width="4.42578125" hidden="1" customWidth="1"/>
    <col min="17" max="19" width="0" hidden="1" customWidth="1"/>
    <col min="20" max="20" width="10.5703125" hidden="1" customWidth="1"/>
    <col min="21" max="25" width="0" hidden="1" customWidth="1"/>
    <col min="26" max="26" width="10.5703125" hidden="1" customWidth="1"/>
    <col min="27" max="27" width="0" hidden="1" customWidth="1"/>
    <col min="28" max="28" width="3.7109375" hidden="1" customWidth="1"/>
    <col min="29" max="31" width="0" hidden="1" customWidth="1"/>
    <col min="32" max="32" width="10.42578125" hidden="1" customWidth="1"/>
    <col min="33" max="37" width="0" hidden="1" customWidth="1"/>
  </cols>
  <sheetData>
    <row r="2" spans="2:30">
      <c r="B2" s="94"/>
      <c r="C2" s="17"/>
      <c r="D2" s="17"/>
      <c r="E2" s="94"/>
      <c r="F2" s="129" t="s">
        <v>116</v>
      </c>
    </row>
    <row r="3" spans="2:30">
      <c r="B3" s="274" t="s">
        <v>117</v>
      </c>
      <c r="C3" s="274"/>
      <c r="D3" s="100"/>
      <c r="E3" s="276" t="s">
        <v>90</v>
      </c>
      <c r="F3" s="276"/>
      <c r="G3" s="101"/>
      <c r="H3" s="101"/>
      <c r="I3" s="101"/>
      <c r="J3" s="101"/>
      <c r="K3" s="276" t="s">
        <v>91</v>
      </c>
      <c r="L3" s="276"/>
      <c r="M3" s="101"/>
      <c r="N3" s="101"/>
      <c r="O3" s="101"/>
      <c r="P3" s="101"/>
      <c r="Q3" s="276" t="s">
        <v>113</v>
      </c>
      <c r="R3" s="276"/>
      <c r="S3" s="101"/>
      <c r="T3" s="101"/>
      <c r="U3" s="101"/>
      <c r="V3" s="101"/>
      <c r="W3" s="276" t="s">
        <v>114</v>
      </c>
      <c r="X3" s="276"/>
      <c r="Y3" s="101"/>
      <c r="Z3" s="101"/>
      <c r="AA3" s="101"/>
      <c r="AB3" s="101"/>
      <c r="AC3" s="276" t="s">
        <v>115</v>
      </c>
      <c r="AD3" s="276"/>
    </row>
    <row r="4" spans="2:30" ht="24.75" customHeight="1">
      <c r="B4" s="278" t="s">
        <v>35</v>
      </c>
      <c r="C4" s="278"/>
      <c r="D4" s="102"/>
      <c r="E4" s="276"/>
      <c r="F4" s="276"/>
      <c r="G4" s="101"/>
      <c r="H4" s="101"/>
      <c r="I4" s="101"/>
      <c r="J4" s="101"/>
      <c r="K4" s="276"/>
      <c r="L4" s="276"/>
      <c r="M4" s="101"/>
      <c r="N4" s="101"/>
      <c r="O4" s="101"/>
      <c r="P4" s="101"/>
      <c r="Q4" s="276"/>
      <c r="R4" s="276"/>
      <c r="S4" s="101"/>
      <c r="T4" s="101"/>
      <c r="U4" s="101"/>
      <c r="V4" s="101"/>
      <c r="W4" s="276"/>
      <c r="X4" s="276"/>
      <c r="Y4" s="101"/>
      <c r="Z4" s="101"/>
      <c r="AA4" s="101"/>
      <c r="AB4" s="101"/>
      <c r="AC4" s="276"/>
      <c r="AD4" s="276"/>
    </row>
    <row r="5" spans="2:30" ht="22.5">
      <c r="B5" s="103" t="s">
        <v>54</v>
      </c>
      <c r="C5" s="103" t="s">
        <v>55</v>
      </c>
      <c r="D5" s="103"/>
      <c r="E5" s="103" t="s">
        <v>118</v>
      </c>
      <c r="F5" s="103" t="s">
        <v>119</v>
      </c>
      <c r="G5" s="101"/>
      <c r="H5" s="101"/>
      <c r="I5" s="101"/>
      <c r="J5" s="101"/>
      <c r="K5" s="104" t="s">
        <v>118</v>
      </c>
      <c r="L5" s="104" t="s">
        <v>119</v>
      </c>
      <c r="M5" s="101"/>
      <c r="N5" s="101"/>
      <c r="O5" s="101"/>
      <c r="P5" s="101"/>
      <c r="Q5" s="104" t="s">
        <v>118</v>
      </c>
      <c r="R5" s="104" t="s">
        <v>119</v>
      </c>
      <c r="S5" s="101"/>
      <c r="T5" s="101"/>
      <c r="U5" s="101"/>
      <c r="V5" s="101"/>
      <c r="W5" s="104" t="s">
        <v>118</v>
      </c>
      <c r="X5" s="104" t="s">
        <v>119</v>
      </c>
      <c r="Y5" s="101"/>
      <c r="Z5" s="101"/>
      <c r="AA5" s="101"/>
      <c r="AB5" s="101"/>
      <c r="AC5" s="104" t="s">
        <v>118</v>
      </c>
      <c r="AD5" s="104" t="s">
        <v>119</v>
      </c>
    </row>
    <row r="6" spans="2:30">
      <c r="B6" s="105" t="s">
        <v>3</v>
      </c>
      <c r="C6" s="105" t="s">
        <v>4</v>
      </c>
      <c r="D6" s="105"/>
      <c r="E6" s="105" t="s">
        <v>5</v>
      </c>
      <c r="F6" s="105" t="s">
        <v>6</v>
      </c>
      <c r="G6" s="101"/>
      <c r="H6" s="101"/>
      <c r="I6" s="101"/>
      <c r="J6" s="101"/>
      <c r="K6" s="106" t="s">
        <v>7</v>
      </c>
      <c r="L6" s="106" t="s">
        <v>8</v>
      </c>
      <c r="M6" s="101"/>
      <c r="N6" s="101"/>
      <c r="O6" s="101"/>
      <c r="P6" s="101"/>
      <c r="Q6" s="106" t="s">
        <v>7</v>
      </c>
      <c r="R6" s="106" t="s">
        <v>8</v>
      </c>
      <c r="S6" s="101"/>
      <c r="T6" s="101"/>
      <c r="U6" s="101"/>
      <c r="V6" s="101"/>
      <c r="W6" s="106" t="s">
        <v>7</v>
      </c>
      <c r="X6" s="106" t="s">
        <v>8</v>
      </c>
      <c r="Y6" s="101"/>
      <c r="Z6" s="101"/>
      <c r="AA6" s="101"/>
      <c r="AB6" s="101"/>
      <c r="AC6" s="106" t="s">
        <v>7</v>
      </c>
      <c r="AD6" s="106" t="s">
        <v>8</v>
      </c>
    </row>
    <row r="7" spans="2:30" ht="25.5">
      <c r="B7" s="107" t="s">
        <v>3</v>
      </c>
      <c r="C7" s="108" t="s">
        <v>120</v>
      </c>
      <c r="D7" s="108"/>
      <c r="E7" s="109"/>
      <c r="F7" s="109"/>
      <c r="G7" s="101"/>
      <c r="H7" s="101"/>
      <c r="I7" s="101"/>
      <c r="J7" s="101"/>
      <c r="K7" s="109"/>
      <c r="L7" s="109"/>
      <c r="M7" s="101"/>
      <c r="N7" s="101"/>
      <c r="O7" s="101"/>
      <c r="P7" s="101"/>
      <c r="Q7" s="109"/>
      <c r="R7" s="109"/>
      <c r="S7" s="101"/>
      <c r="T7" s="101"/>
      <c r="U7" s="101"/>
      <c r="V7" s="101"/>
      <c r="W7" s="109"/>
      <c r="X7" s="109"/>
      <c r="Y7" s="101"/>
      <c r="Z7" s="101"/>
      <c r="AA7" s="101"/>
      <c r="AB7" s="101"/>
      <c r="AC7" s="109"/>
      <c r="AD7" s="109"/>
    </row>
    <row r="8" spans="2:30" ht="38.25">
      <c r="B8" s="107" t="s">
        <v>59</v>
      </c>
      <c r="C8" s="110" t="s">
        <v>121</v>
      </c>
      <c r="D8" s="110"/>
      <c r="E8" s="111">
        <f t="shared" ref="E8:E22" si="0">F8</f>
        <v>5</v>
      </c>
      <c r="F8" s="112">
        <v>5</v>
      </c>
      <c r="G8" s="101"/>
      <c r="H8" s="101"/>
      <c r="I8" s="101"/>
      <c r="J8" s="101"/>
      <c r="K8" s="111">
        <f t="shared" ref="K8:K22" si="1">L8</f>
        <v>5.0749999999999993</v>
      </c>
      <c r="L8" s="111">
        <f>F8*(1+0.015)</f>
        <v>5.0749999999999993</v>
      </c>
      <c r="M8" s="101"/>
      <c r="N8" s="101"/>
      <c r="O8" s="101"/>
      <c r="P8" s="101"/>
      <c r="Q8" s="111">
        <f t="shared" ref="Q8" si="2">R8</f>
        <v>5.1511249999999986</v>
      </c>
      <c r="R8" s="111">
        <f>L8*(1+0.015)</f>
        <v>5.1511249999999986</v>
      </c>
      <c r="S8" s="101"/>
      <c r="T8" s="101"/>
      <c r="U8" s="101"/>
      <c r="V8" s="101"/>
      <c r="W8" s="111">
        <f t="shared" ref="W8" si="3">X8</f>
        <v>5.228391874999998</v>
      </c>
      <c r="X8" s="111">
        <f>R8*(1+0.015)</f>
        <v>5.228391874999998</v>
      </c>
      <c r="Y8" s="101"/>
      <c r="Z8" s="101"/>
      <c r="AA8" s="101"/>
      <c r="AB8" s="101"/>
      <c r="AC8" s="111">
        <f t="shared" ref="AC8" si="4">AD8</f>
        <v>5.3068177531249976</v>
      </c>
      <c r="AD8" s="111">
        <f>X8*(1+0.015)</f>
        <v>5.3068177531249976</v>
      </c>
    </row>
    <row r="9" spans="2:30" ht="25.5">
      <c r="B9" s="107" t="s">
        <v>62</v>
      </c>
      <c r="C9" s="110" t="s">
        <v>122</v>
      </c>
      <c r="D9" s="110"/>
      <c r="E9" s="109"/>
      <c r="F9" s="109"/>
      <c r="G9" s="101"/>
      <c r="H9" s="101"/>
      <c r="I9" s="101"/>
      <c r="J9" s="101"/>
      <c r="K9" s="109"/>
      <c r="L9" s="109"/>
      <c r="M9" s="101"/>
      <c r="N9" s="101"/>
      <c r="O9" s="101"/>
      <c r="P9" s="101"/>
      <c r="Q9" s="109"/>
      <c r="R9" s="109"/>
      <c r="S9" s="101"/>
      <c r="T9" s="101"/>
      <c r="U9" s="101"/>
      <c r="V9" s="101"/>
      <c r="W9" s="109"/>
      <c r="X9" s="109"/>
      <c r="Y9" s="101"/>
      <c r="Z9" s="101"/>
      <c r="AA9" s="101"/>
      <c r="AB9" s="101"/>
      <c r="AC9" s="109"/>
      <c r="AD9" s="109"/>
    </row>
    <row r="10" spans="2:30" ht="25.5">
      <c r="B10" s="107" t="s">
        <v>64</v>
      </c>
      <c r="C10" s="113" t="s">
        <v>123</v>
      </c>
      <c r="D10" s="113"/>
      <c r="E10" s="111">
        <f t="shared" si="0"/>
        <v>5</v>
      </c>
      <c r="F10" s="112">
        <v>5</v>
      </c>
      <c r="G10" s="101"/>
      <c r="H10" s="101"/>
      <c r="I10" s="101"/>
      <c r="J10" s="101"/>
      <c r="K10" s="111">
        <f t="shared" si="1"/>
        <v>4.9249999999999998</v>
      </c>
      <c r="L10" s="111">
        <f>F10*(1-0.015)</f>
        <v>4.9249999999999998</v>
      </c>
      <c r="M10" s="101"/>
      <c r="N10" s="101"/>
      <c r="O10" s="101"/>
      <c r="P10" s="101"/>
      <c r="Q10" s="111">
        <f t="shared" ref="Q10:Q13" si="5">R10</f>
        <v>4.8511249999999997</v>
      </c>
      <c r="R10" s="111">
        <f>L10*(1-0.015)</f>
        <v>4.8511249999999997</v>
      </c>
      <c r="S10" s="101"/>
      <c r="T10" s="101"/>
      <c r="U10" s="101"/>
      <c r="V10" s="101"/>
      <c r="W10" s="111">
        <f t="shared" ref="W10:W13" si="6">X10</f>
        <v>4.7783581249999996</v>
      </c>
      <c r="X10" s="111">
        <f>R10*(1-0.015)</f>
        <v>4.7783581249999996</v>
      </c>
      <c r="Y10" s="101"/>
      <c r="Z10" s="101"/>
      <c r="AA10" s="101"/>
      <c r="AB10" s="101"/>
      <c r="AC10" s="111">
        <f t="shared" ref="AC10:AC13" si="7">AD10</f>
        <v>4.7066827531249995</v>
      </c>
      <c r="AD10" s="111">
        <f>X10*(1-0.015)</f>
        <v>4.7066827531249995</v>
      </c>
    </row>
    <row r="11" spans="2:30">
      <c r="B11" s="107" t="s">
        <v>66</v>
      </c>
      <c r="C11" s="113" t="s">
        <v>124</v>
      </c>
      <c r="D11" s="113"/>
      <c r="E11" s="111">
        <f t="shared" si="0"/>
        <v>5</v>
      </c>
      <c r="F11" s="112">
        <v>5</v>
      </c>
      <c r="G11" s="101"/>
      <c r="H11" s="101"/>
      <c r="I11" s="101"/>
      <c r="J11" s="101"/>
      <c r="K11" s="111">
        <f t="shared" si="1"/>
        <v>4.9249999999999998</v>
      </c>
      <c r="L11" s="111">
        <f>F11*(1-0.015)</f>
        <v>4.9249999999999998</v>
      </c>
      <c r="M11" s="101"/>
      <c r="N11" s="101"/>
      <c r="O11" s="101"/>
      <c r="P11" s="101"/>
      <c r="Q11" s="111">
        <f t="shared" si="5"/>
        <v>4.8511249999999997</v>
      </c>
      <c r="R11" s="111">
        <f>L11*(1-0.015)</f>
        <v>4.8511249999999997</v>
      </c>
      <c r="S11" s="101"/>
      <c r="T11" s="101"/>
      <c r="U11" s="101"/>
      <c r="V11" s="101"/>
      <c r="W11" s="111">
        <f t="shared" si="6"/>
        <v>4.7783581249999996</v>
      </c>
      <c r="X11" s="111">
        <f>R11*(1-0.015)</f>
        <v>4.7783581249999996</v>
      </c>
      <c r="Y11" s="101"/>
      <c r="Z11" s="101"/>
      <c r="AA11" s="101"/>
      <c r="AB11" s="101"/>
      <c r="AC11" s="111">
        <f t="shared" si="7"/>
        <v>4.7066827531249995</v>
      </c>
      <c r="AD11" s="111">
        <f>X11*(1-0.015)</f>
        <v>4.7066827531249995</v>
      </c>
    </row>
    <row r="12" spans="2:30" ht="25.5">
      <c r="B12" s="107" t="s">
        <v>125</v>
      </c>
      <c r="C12" s="110" t="s">
        <v>126</v>
      </c>
      <c r="D12" s="110"/>
      <c r="E12" s="111">
        <f t="shared" si="0"/>
        <v>0</v>
      </c>
      <c r="F12" s="112">
        <v>0</v>
      </c>
      <c r="G12" s="101"/>
      <c r="H12" s="101"/>
      <c r="I12" s="101"/>
      <c r="J12" s="101"/>
      <c r="K12" s="111">
        <f t="shared" si="1"/>
        <v>0</v>
      </c>
      <c r="L12" s="111">
        <f>F12*(1-0.015)</f>
        <v>0</v>
      </c>
      <c r="M12" s="101"/>
      <c r="N12" s="101"/>
      <c r="O12" s="101"/>
      <c r="P12" s="101"/>
      <c r="Q12" s="111">
        <f t="shared" si="5"/>
        <v>0</v>
      </c>
      <c r="R12" s="111">
        <f>L12*(1-0.015)</f>
        <v>0</v>
      </c>
      <c r="S12" s="101"/>
      <c r="T12" s="101"/>
      <c r="U12" s="101"/>
      <c r="V12" s="101"/>
      <c r="W12" s="111">
        <f t="shared" si="6"/>
        <v>0</v>
      </c>
      <c r="X12" s="111">
        <f>R12*(1-0.015)</f>
        <v>0</v>
      </c>
      <c r="Y12" s="101"/>
      <c r="Z12" s="101"/>
      <c r="AA12" s="101"/>
      <c r="AB12" s="101"/>
      <c r="AC12" s="111">
        <f t="shared" si="7"/>
        <v>0</v>
      </c>
      <c r="AD12" s="111">
        <f>X12*(1-0.015)</f>
        <v>0</v>
      </c>
    </row>
    <row r="13" spans="2:30" ht="25.5">
      <c r="B13" s="107" t="s">
        <v>127</v>
      </c>
      <c r="C13" s="113" t="s">
        <v>128</v>
      </c>
      <c r="D13" s="113"/>
      <c r="E13" s="111">
        <f t="shared" si="0"/>
        <v>3</v>
      </c>
      <c r="F13" s="112">
        <v>3</v>
      </c>
      <c r="G13" s="101"/>
      <c r="H13" s="101"/>
      <c r="I13" s="101"/>
      <c r="J13" s="101"/>
      <c r="K13" s="111">
        <f t="shared" si="1"/>
        <v>3.0449999999999999</v>
      </c>
      <c r="L13" s="111">
        <f>F13*(1+0.015)</f>
        <v>3.0449999999999999</v>
      </c>
      <c r="M13" s="101"/>
      <c r="N13" s="101"/>
      <c r="O13" s="101"/>
      <c r="P13" s="101"/>
      <c r="Q13" s="111">
        <f t="shared" si="5"/>
        <v>3.0906749999999996</v>
      </c>
      <c r="R13" s="111">
        <f>L13*(1+0.015)</f>
        <v>3.0906749999999996</v>
      </c>
      <c r="S13" s="101"/>
      <c r="T13" s="101"/>
      <c r="U13" s="101"/>
      <c r="V13" s="101"/>
      <c r="W13" s="111">
        <f t="shared" si="6"/>
        <v>3.1370351249999993</v>
      </c>
      <c r="X13" s="111">
        <f>R13*(1+0.015)</f>
        <v>3.1370351249999993</v>
      </c>
      <c r="Y13" s="101"/>
      <c r="Z13" s="101"/>
      <c r="AA13" s="101"/>
      <c r="AB13" s="101"/>
      <c r="AC13" s="111">
        <f t="shared" si="7"/>
        <v>3.1840906518749987</v>
      </c>
      <c r="AD13" s="111">
        <f>X13*(1+0.015)</f>
        <v>3.1840906518749987</v>
      </c>
    </row>
    <row r="14" spans="2:30" ht="25.5">
      <c r="B14" s="107" t="s">
        <v>4</v>
      </c>
      <c r="C14" s="114" t="s">
        <v>129</v>
      </c>
      <c r="D14" s="114"/>
      <c r="E14" s="109"/>
      <c r="F14" s="109"/>
      <c r="G14" s="101"/>
      <c r="H14" s="101"/>
      <c r="I14" s="101"/>
      <c r="J14" s="101"/>
      <c r="K14" s="109"/>
      <c r="L14" s="109"/>
      <c r="M14" s="101"/>
      <c r="N14" s="101"/>
      <c r="O14" s="101"/>
      <c r="P14" s="101"/>
      <c r="Q14" s="109"/>
      <c r="R14" s="109"/>
      <c r="S14" s="101"/>
      <c r="T14" s="101"/>
      <c r="U14" s="101"/>
      <c r="V14" s="101"/>
      <c r="W14" s="109"/>
      <c r="X14" s="109"/>
      <c r="Y14" s="101"/>
      <c r="Z14" s="101"/>
      <c r="AA14" s="101"/>
      <c r="AB14" s="101"/>
      <c r="AC14" s="109"/>
      <c r="AD14" s="109"/>
    </row>
    <row r="15" spans="2:30" ht="25.5">
      <c r="B15" s="107" t="s">
        <v>73</v>
      </c>
      <c r="C15" s="110" t="s">
        <v>130</v>
      </c>
      <c r="D15" s="110"/>
      <c r="E15" s="111">
        <f t="shared" si="0"/>
        <v>0</v>
      </c>
      <c r="F15" s="112">
        <v>0</v>
      </c>
      <c r="G15" s="101"/>
      <c r="H15" s="101"/>
      <c r="I15" s="101"/>
      <c r="J15" s="101"/>
      <c r="K15" s="111">
        <f t="shared" si="1"/>
        <v>0</v>
      </c>
      <c r="L15" s="111">
        <f>F15*(1-0.015)</f>
        <v>0</v>
      </c>
      <c r="M15" s="101"/>
      <c r="N15" s="101"/>
      <c r="O15" s="101"/>
      <c r="P15" s="101"/>
      <c r="Q15" s="111">
        <f t="shared" ref="Q15:Q16" si="8">R15</f>
        <v>0</v>
      </c>
      <c r="R15" s="111">
        <f>L15*(1-0.015)</f>
        <v>0</v>
      </c>
      <c r="S15" s="101"/>
      <c r="T15" s="101"/>
      <c r="U15" s="101"/>
      <c r="V15" s="101"/>
      <c r="W15" s="111">
        <f t="shared" ref="W15:W16" si="9">X15</f>
        <v>0</v>
      </c>
      <c r="X15" s="111">
        <f>R15*(1-0.015)</f>
        <v>0</v>
      </c>
      <c r="Y15" s="101"/>
      <c r="Z15" s="101"/>
      <c r="AA15" s="101"/>
      <c r="AB15" s="101"/>
      <c r="AC15" s="111">
        <f t="shared" ref="AC15:AC16" si="10">AD15</f>
        <v>0</v>
      </c>
      <c r="AD15" s="111">
        <f>X15*(1-0.015)</f>
        <v>0</v>
      </c>
    </row>
    <row r="16" spans="2:30">
      <c r="B16" s="107"/>
      <c r="C16" s="182" t="s">
        <v>131</v>
      </c>
      <c r="D16" s="113"/>
      <c r="E16" s="111">
        <f t="shared" si="0"/>
        <v>2</v>
      </c>
      <c r="F16" s="111">
        <f>'ф.2.1 ИндИнф (Ин)'!F30</f>
        <v>2</v>
      </c>
      <c r="G16" s="101"/>
      <c r="H16" s="101"/>
      <c r="I16" s="101"/>
      <c r="J16" s="101"/>
      <c r="K16" s="111">
        <f t="shared" si="1"/>
        <v>2.0299999999999998</v>
      </c>
      <c r="L16" s="111">
        <f>F16*(1+0.015)</f>
        <v>2.0299999999999998</v>
      </c>
      <c r="M16" s="101"/>
      <c r="N16" s="101"/>
      <c r="O16" s="101"/>
      <c r="P16" s="101"/>
      <c r="Q16" s="111">
        <f t="shared" si="8"/>
        <v>2.0604499999999994</v>
      </c>
      <c r="R16" s="111">
        <f>L16*(1+0.015)</f>
        <v>2.0604499999999994</v>
      </c>
      <c r="S16" s="101"/>
      <c r="T16" s="101"/>
      <c r="U16" s="101"/>
      <c r="V16" s="101"/>
      <c r="W16" s="111">
        <f t="shared" si="9"/>
        <v>2.0913567499999992</v>
      </c>
      <c r="X16" s="111">
        <f>R16*(1+0.015)</f>
        <v>2.0913567499999992</v>
      </c>
      <c r="Y16" s="101"/>
      <c r="Z16" s="101"/>
      <c r="AA16" s="101"/>
      <c r="AB16" s="101"/>
      <c r="AC16" s="111">
        <f t="shared" si="10"/>
        <v>2.1227271012499989</v>
      </c>
      <c r="AD16" s="111">
        <f>X16*(1+0.015)</f>
        <v>2.1227271012499989</v>
      </c>
    </row>
    <row r="17" spans="2:33" ht="25.5">
      <c r="B17" s="107" t="s">
        <v>5</v>
      </c>
      <c r="C17" s="114" t="s">
        <v>132</v>
      </c>
      <c r="D17" s="114"/>
      <c r="E17" s="115"/>
      <c r="F17" s="115"/>
      <c r="G17" s="101"/>
      <c r="H17" s="101"/>
      <c r="I17" s="101"/>
      <c r="J17" s="101"/>
      <c r="K17" s="115"/>
      <c r="L17" s="115"/>
      <c r="M17" s="101"/>
      <c r="N17" s="101"/>
      <c r="O17" s="101"/>
      <c r="P17" s="101"/>
      <c r="Q17" s="115"/>
      <c r="R17" s="115"/>
      <c r="S17" s="101"/>
      <c r="T17" s="101"/>
      <c r="U17" s="101"/>
      <c r="V17" s="101"/>
      <c r="W17" s="115"/>
      <c r="X17" s="115"/>
      <c r="Y17" s="101"/>
      <c r="Z17" s="101"/>
      <c r="AA17" s="101"/>
      <c r="AB17" s="101"/>
      <c r="AC17" s="115"/>
      <c r="AD17" s="115"/>
    </row>
    <row r="18" spans="2:33" ht="38.25">
      <c r="B18" s="107" t="s">
        <v>133</v>
      </c>
      <c r="C18" s="116" t="s">
        <v>134</v>
      </c>
      <c r="D18" s="110"/>
      <c r="E18" s="111">
        <f t="shared" si="0"/>
        <v>1</v>
      </c>
      <c r="F18" s="117">
        <v>1</v>
      </c>
      <c r="G18" s="101"/>
      <c r="H18" s="101"/>
      <c r="I18" s="101"/>
      <c r="J18" s="101"/>
      <c r="K18" s="111">
        <f t="shared" si="1"/>
        <v>1</v>
      </c>
      <c r="L18" s="118">
        <f>F18</f>
        <v>1</v>
      </c>
      <c r="M18" s="101"/>
      <c r="N18" s="101"/>
      <c r="O18" s="101"/>
      <c r="P18" s="101"/>
      <c r="Q18" s="111">
        <f t="shared" ref="Q18:Q20" si="11">R18</f>
        <v>1</v>
      </c>
      <c r="R18" s="118">
        <f>L18</f>
        <v>1</v>
      </c>
      <c r="S18" s="101"/>
      <c r="T18" s="101"/>
      <c r="U18" s="101"/>
      <c r="V18" s="101"/>
      <c r="W18" s="111">
        <f t="shared" ref="W18:W20" si="12">X18</f>
        <v>1</v>
      </c>
      <c r="X18" s="118">
        <f>R18</f>
        <v>1</v>
      </c>
      <c r="Y18" s="101"/>
      <c r="Z18" s="101"/>
      <c r="AA18" s="101"/>
      <c r="AB18" s="101"/>
      <c r="AC18" s="111">
        <f t="shared" ref="AC18:AC20" si="13">AD18</f>
        <v>1</v>
      </c>
      <c r="AD18" s="118">
        <f>X18</f>
        <v>1</v>
      </c>
    </row>
    <row r="19" spans="2:33" ht="25.5">
      <c r="B19" s="107" t="s">
        <v>135</v>
      </c>
      <c r="C19" s="110" t="s">
        <v>136</v>
      </c>
      <c r="D19" s="110"/>
      <c r="E19" s="111">
        <f t="shared" si="0"/>
        <v>0</v>
      </c>
      <c r="F19" s="112">
        <v>0</v>
      </c>
      <c r="G19" s="101"/>
      <c r="H19" s="101"/>
      <c r="I19" s="101"/>
      <c r="J19" s="101"/>
      <c r="K19" s="111">
        <f t="shared" si="1"/>
        <v>0</v>
      </c>
      <c r="L19" s="111">
        <f>F19*(1-0.015)</f>
        <v>0</v>
      </c>
      <c r="M19" s="101"/>
      <c r="N19" s="101"/>
      <c r="O19" s="101"/>
      <c r="P19" s="101"/>
      <c r="Q19" s="111">
        <f t="shared" si="11"/>
        <v>0</v>
      </c>
      <c r="R19" s="111">
        <f>L19*(1-0.015)</f>
        <v>0</v>
      </c>
      <c r="S19" s="101"/>
      <c r="T19" s="101"/>
      <c r="U19" s="101"/>
      <c r="V19" s="101"/>
      <c r="W19" s="111">
        <f t="shared" si="12"/>
        <v>0</v>
      </c>
      <c r="X19" s="111">
        <f>R19*(1-0.015)</f>
        <v>0</v>
      </c>
      <c r="Y19" s="101"/>
      <c r="Z19" s="101"/>
      <c r="AA19" s="101"/>
      <c r="AB19" s="101"/>
      <c r="AC19" s="111">
        <f t="shared" si="13"/>
        <v>0</v>
      </c>
      <c r="AD19" s="111">
        <f>X19*(1-0.015)</f>
        <v>0</v>
      </c>
    </row>
    <row r="20" spans="2:33" ht="25.5">
      <c r="B20" s="107" t="s">
        <v>137</v>
      </c>
      <c r="C20" s="113" t="s">
        <v>138</v>
      </c>
      <c r="D20" s="113"/>
      <c r="E20" s="111">
        <f t="shared" si="0"/>
        <v>0</v>
      </c>
      <c r="F20" s="112">
        <v>0</v>
      </c>
      <c r="G20" s="101"/>
      <c r="H20" s="101"/>
      <c r="I20" s="101"/>
      <c r="J20" s="101"/>
      <c r="K20" s="111">
        <f t="shared" si="1"/>
        <v>0</v>
      </c>
      <c r="L20" s="111">
        <f>F20*(1+0.015)</f>
        <v>0</v>
      </c>
      <c r="M20" s="101"/>
      <c r="N20" s="101"/>
      <c r="O20" s="101"/>
      <c r="P20" s="101"/>
      <c r="Q20" s="111">
        <f t="shared" si="11"/>
        <v>0</v>
      </c>
      <c r="R20" s="111">
        <f>L20*(1+0.015)</f>
        <v>0</v>
      </c>
      <c r="S20" s="101"/>
      <c r="T20" s="101"/>
      <c r="U20" s="101"/>
      <c r="V20" s="101"/>
      <c r="W20" s="111">
        <f t="shared" si="12"/>
        <v>0</v>
      </c>
      <c r="X20" s="111">
        <f>R20*(1+0.015)</f>
        <v>0</v>
      </c>
      <c r="Y20" s="101"/>
      <c r="Z20" s="101"/>
      <c r="AA20" s="101"/>
      <c r="AB20" s="101"/>
      <c r="AC20" s="111">
        <f t="shared" si="13"/>
        <v>0</v>
      </c>
      <c r="AD20" s="111">
        <f>X20*(1+0.015)</f>
        <v>0</v>
      </c>
    </row>
    <row r="21" spans="2:33" ht="25.5">
      <c r="B21" s="107" t="s">
        <v>6</v>
      </c>
      <c r="C21" s="114" t="s">
        <v>139</v>
      </c>
      <c r="D21" s="114"/>
      <c r="E21" s="109"/>
      <c r="F21" s="109"/>
      <c r="G21" s="101"/>
      <c r="H21" s="101"/>
      <c r="I21" s="101"/>
      <c r="J21" s="101"/>
      <c r="K21" s="109"/>
      <c r="L21" s="109"/>
      <c r="M21" s="101"/>
      <c r="N21" s="101"/>
      <c r="O21" s="101"/>
      <c r="P21" s="101"/>
      <c r="Q21" s="109"/>
      <c r="R21" s="109"/>
      <c r="S21" s="101"/>
      <c r="T21" s="101"/>
      <c r="U21" s="101"/>
      <c r="V21" s="101"/>
      <c r="W21" s="109"/>
      <c r="X21" s="109"/>
      <c r="Y21" s="101"/>
      <c r="Z21" s="101"/>
      <c r="AA21" s="101"/>
      <c r="AB21" s="101"/>
      <c r="AC21" s="109"/>
      <c r="AD21" s="109"/>
    </row>
    <row r="22" spans="2:33" ht="25.5">
      <c r="B22" s="107" t="s">
        <v>140</v>
      </c>
      <c r="C22" s="110" t="s">
        <v>141</v>
      </c>
      <c r="D22" s="110"/>
      <c r="E22" s="111">
        <f t="shared" si="0"/>
        <v>0</v>
      </c>
      <c r="F22" s="112">
        <v>0</v>
      </c>
      <c r="G22" s="101"/>
      <c r="H22" s="101"/>
      <c r="I22" s="101"/>
      <c r="J22" s="101"/>
      <c r="K22" s="111">
        <f t="shared" si="1"/>
        <v>0</v>
      </c>
      <c r="L22" s="111">
        <f>F22*(1-0.015)</f>
        <v>0</v>
      </c>
      <c r="M22" s="101"/>
      <c r="N22" s="101"/>
      <c r="O22" s="101"/>
      <c r="P22" s="101"/>
      <c r="Q22" s="111">
        <f t="shared" ref="Q22" si="14">R22</f>
        <v>0</v>
      </c>
      <c r="R22" s="111">
        <f>L22*(1-0.015)</f>
        <v>0</v>
      </c>
      <c r="S22" s="101"/>
      <c r="T22" s="101"/>
      <c r="U22" s="101"/>
      <c r="V22" s="101"/>
      <c r="W22" s="111">
        <f t="shared" ref="W22" si="15">X22</f>
        <v>0</v>
      </c>
      <c r="X22" s="111">
        <f>R22*(1-0.015)</f>
        <v>0</v>
      </c>
      <c r="Y22" s="101"/>
      <c r="Z22" s="101"/>
      <c r="AA22" s="101"/>
      <c r="AB22" s="101"/>
      <c r="AC22" s="111">
        <f t="shared" ref="AC22" si="16">AD22</f>
        <v>0</v>
      </c>
      <c r="AD22" s="111">
        <f>X22*(1-0.015)</f>
        <v>0</v>
      </c>
    </row>
    <row r="23" spans="2:33">
      <c r="B23" s="107"/>
      <c r="C23" s="182" t="s">
        <v>142</v>
      </c>
      <c r="D23" s="113"/>
      <c r="E23" s="111">
        <f>F23</f>
        <v>2</v>
      </c>
      <c r="F23" s="111">
        <f>'ф.2.1 ИндИнф (Ин)'!F30</f>
        <v>2</v>
      </c>
      <c r="G23" s="101"/>
      <c r="H23" s="101"/>
      <c r="I23" s="101"/>
      <c r="J23" s="101"/>
      <c r="K23" s="111">
        <f>L23</f>
        <v>2.0299999999999998</v>
      </c>
      <c r="L23" s="111">
        <f>F23*(1+0.015)</f>
        <v>2.0299999999999998</v>
      </c>
      <c r="M23" s="101"/>
      <c r="N23" s="101"/>
      <c r="O23" s="101"/>
      <c r="P23" s="101"/>
      <c r="Q23" s="111">
        <f>R23</f>
        <v>2.0604499999999994</v>
      </c>
      <c r="R23" s="111">
        <f>L23*(1+0.015)</f>
        <v>2.0604499999999994</v>
      </c>
      <c r="S23" s="101"/>
      <c r="T23" s="101"/>
      <c r="U23" s="101"/>
      <c r="V23" s="101"/>
      <c r="W23" s="111">
        <f>X23</f>
        <v>2.0913567499999992</v>
      </c>
      <c r="X23" s="111">
        <f>R23*(1+0.015)</f>
        <v>2.0913567499999992</v>
      </c>
      <c r="Y23" s="101"/>
      <c r="Z23" s="101"/>
      <c r="AA23" s="101"/>
      <c r="AB23" s="101"/>
      <c r="AC23" s="111">
        <f>AD23</f>
        <v>2.1227271012499989</v>
      </c>
      <c r="AD23" s="111">
        <f>X23*(1+0.015)</f>
        <v>2.1227271012499989</v>
      </c>
    </row>
    <row r="26" spans="2:33" ht="24" customHeight="1">
      <c r="B26" s="279" t="s">
        <v>234</v>
      </c>
      <c r="C26" s="279"/>
      <c r="D26" s="100"/>
      <c r="E26" s="306" t="s">
        <v>90</v>
      </c>
      <c r="F26" s="306"/>
      <c r="G26" s="306"/>
      <c r="H26" s="306"/>
      <c r="I26" s="306"/>
      <c r="J26" s="101"/>
      <c r="K26" s="306" t="s">
        <v>91</v>
      </c>
      <c r="L26" s="306"/>
      <c r="M26" s="306"/>
      <c r="N26" s="306"/>
      <c r="O26" s="306"/>
      <c r="P26" s="101"/>
      <c r="Q26" s="306" t="s">
        <v>113</v>
      </c>
      <c r="R26" s="306"/>
      <c r="S26" s="306"/>
      <c r="T26" s="306"/>
      <c r="U26" s="306"/>
      <c r="V26" s="101"/>
      <c r="W26" s="306" t="s">
        <v>114</v>
      </c>
      <c r="X26" s="306"/>
      <c r="Y26" s="306"/>
      <c r="Z26" s="306"/>
      <c r="AA26" s="306"/>
      <c r="AB26" s="101"/>
      <c r="AC26" s="306" t="s">
        <v>115</v>
      </c>
      <c r="AD26" s="306"/>
      <c r="AE26" s="306"/>
      <c r="AF26" s="306"/>
      <c r="AG26" s="306"/>
    </row>
    <row r="27" spans="2:33" ht="20.25" customHeight="1">
      <c r="B27" s="278" t="s">
        <v>35</v>
      </c>
      <c r="C27" s="278"/>
      <c r="D27" s="102"/>
      <c r="E27" s="306"/>
      <c r="F27" s="306"/>
      <c r="G27" s="306"/>
      <c r="H27" s="306"/>
      <c r="I27" s="306"/>
      <c r="J27" s="101"/>
      <c r="K27" s="306"/>
      <c r="L27" s="306"/>
      <c r="M27" s="306"/>
      <c r="N27" s="306"/>
      <c r="O27" s="306"/>
      <c r="P27" s="101"/>
      <c r="Q27" s="306"/>
      <c r="R27" s="306"/>
      <c r="S27" s="306"/>
      <c r="T27" s="306"/>
      <c r="U27" s="306"/>
      <c r="V27" s="101"/>
      <c r="W27" s="306"/>
      <c r="X27" s="306"/>
      <c r="Y27" s="306"/>
      <c r="Z27" s="306"/>
      <c r="AA27" s="306"/>
      <c r="AB27" s="101"/>
      <c r="AC27" s="306"/>
      <c r="AD27" s="306"/>
      <c r="AE27" s="306"/>
      <c r="AF27" s="306"/>
      <c r="AG27" s="306"/>
    </row>
    <row r="28" spans="2:33">
      <c r="B28" s="280" t="s">
        <v>54</v>
      </c>
      <c r="C28" s="280" t="s">
        <v>92</v>
      </c>
      <c r="D28" s="103"/>
      <c r="E28" s="280" t="s">
        <v>25</v>
      </c>
      <c r="F28" s="280"/>
      <c r="G28" s="280" t="s">
        <v>93</v>
      </c>
      <c r="H28" s="280" t="s">
        <v>143</v>
      </c>
      <c r="I28" s="280" t="s">
        <v>144</v>
      </c>
      <c r="J28" s="101"/>
      <c r="K28" s="307" t="s">
        <v>25</v>
      </c>
      <c r="L28" s="307"/>
      <c r="M28" s="280" t="s">
        <v>93</v>
      </c>
      <c r="N28" s="280" t="s">
        <v>143</v>
      </c>
      <c r="O28" s="280" t="s">
        <v>144</v>
      </c>
      <c r="P28" s="101"/>
      <c r="Q28" s="307" t="s">
        <v>25</v>
      </c>
      <c r="R28" s="307"/>
      <c r="S28" s="280" t="s">
        <v>93</v>
      </c>
      <c r="T28" s="280" t="s">
        <v>143</v>
      </c>
      <c r="U28" s="280" t="s">
        <v>144</v>
      </c>
      <c r="V28" s="101"/>
      <c r="W28" s="307" t="s">
        <v>25</v>
      </c>
      <c r="X28" s="307"/>
      <c r="Y28" s="280" t="s">
        <v>93</v>
      </c>
      <c r="Z28" s="280" t="s">
        <v>143</v>
      </c>
      <c r="AA28" s="280" t="s">
        <v>144</v>
      </c>
      <c r="AB28" s="101"/>
      <c r="AC28" s="307" t="s">
        <v>25</v>
      </c>
      <c r="AD28" s="307"/>
      <c r="AE28" s="280" t="s">
        <v>93</v>
      </c>
      <c r="AF28" s="280" t="s">
        <v>143</v>
      </c>
      <c r="AG28" s="280" t="s">
        <v>144</v>
      </c>
    </row>
    <row r="29" spans="2:33" ht="33.75">
      <c r="B29" s="280"/>
      <c r="C29" s="280"/>
      <c r="D29" s="103"/>
      <c r="E29" s="103" t="s">
        <v>145</v>
      </c>
      <c r="F29" s="103" t="s">
        <v>146</v>
      </c>
      <c r="G29" s="280"/>
      <c r="H29" s="280"/>
      <c r="I29" s="280"/>
      <c r="J29" s="101"/>
      <c r="K29" s="104" t="s">
        <v>145</v>
      </c>
      <c r="L29" s="104" t="s">
        <v>146</v>
      </c>
      <c r="M29" s="280"/>
      <c r="N29" s="280"/>
      <c r="O29" s="280"/>
      <c r="P29" s="101"/>
      <c r="Q29" s="104" t="s">
        <v>145</v>
      </c>
      <c r="R29" s="104" t="s">
        <v>146</v>
      </c>
      <c r="S29" s="280"/>
      <c r="T29" s="280"/>
      <c r="U29" s="280"/>
      <c r="V29" s="101"/>
      <c r="W29" s="104" t="s">
        <v>145</v>
      </c>
      <c r="X29" s="104" t="s">
        <v>146</v>
      </c>
      <c r="Y29" s="280"/>
      <c r="Z29" s="280"/>
      <c r="AA29" s="280"/>
      <c r="AB29" s="101"/>
      <c r="AC29" s="104" t="s">
        <v>145</v>
      </c>
      <c r="AD29" s="104" t="s">
        <v>146</v>
      </c>
      <c r="AE29" s="280"/>
      <c r="AF29" s="280"/>
      <c r="AG29" s="280"/>
    </row>
    <row r="30" spans="2:33">
      <c r="B30" s="119" t="s">
        <v>3</v>
      </c>
      <c r="C30" s="119" t="s">
        <v>4</v>
      </c>
      <c r="D30" s="119"/>
      <c r="E30" s="119" t="s">
        <v>5</v>
      </c>
      <c r="F30" s="119" t="s">
        <v>6</v>
      </c>
      <c r="G30" s="119" t="s">
        <v>7</v>
      </c>
      <c r="H30" s="119" t="s">
        <v>8</v>
      </c>
      <c r="I30" s="119" t="s">
        <v>9</v>
      </c>
      <c r="J30" s="101"/>
      <c r="K30" s="128" t="s">
        <v>10</v>
      </c>
      <c r="L30" s="128" t="s">
        <v>11</v>
      </c>
      <c r="M30" s="119" t="s">
        <v>12</v>
      </c>
      <c r="N30" s="119" t="s">
        <v>13</v>
      </c>
      <c r="O30" s="119" t="s">
        <v>14</v>
      </c>
      <c r="P30" s="101"/>
      <c r="Q30" s="128" t="s">
        <v>10</v>
      </c>
      <c r="R30" s="128" t="s">
        <v>11</v>
      </c>
      <c r="S30" s="119" t="s">
        <v>12</v>
      </c>
      <c r="T30" s="119" t="s">
        <v>13</v>
      </c>
      <c r="U30" s="119" t="s">
        <v>14</v>
      </c>
      <c r="V30" s="101"/>
      <c r="W30" s="128" t="s">
        <v>10</v>
      </c>
      <c r="X30" s="128" t="s">
        <v>11</v>
      </c>
      <c r="Y30" s="119" t="s">
        <v>12</v>
      </c>
      <c r="Z30" s="119" t="s">
        <v>13</v>
      </c>
      <c r="AA30" s="119" t="s">
        <v>14</v>
      </c>
      <c r="AB30" s="101"/>
      <c r="AC30" s="128" t="s">
        <v>10</v>
      </c>
      <c r="AD30" s="128" t="s">
        <v>11</v>
      </c>
      <c r="AE30" s="119" t="s">
        <v>12</v>
      </c>
      <c r="AF30" s="119" t="s">
        <v>13</v>
      </c>
      <c r="AG30" s="119" t="s">
        <v>14</v>
      </c>
    </row>
    <row r="31" spans="2:33">
      <c r="B31" s="107" t="s">
        <v>3</v>
      </c>
      <c r="C31" s="114" t="s">
        <v>147</v>
      </c>
      <c r="D31" s="114"/>
      <c r="E31" s="120"/>
      <c r="F31" s="120"/>
      <c r="G31" s="120"/>
      <c r="H31" s="120"/>
      <c r="I31" s="121">
        <f>(I33+I34+I37)/3</f>
        <v>0.5</v>
      </c>
      <c r="J31" s="101"/>
      <c r="K31" s="120"/>
      <c r="L31" s="120"/>
      <c r="M31" s="120"/>
      <c r="N31" s="120"/>
      <c r="O31" s="121">
        <f>(O33+O34+O37)/3</f>
        <v>0.5</v>
      </c>
      <c r="P31" s="101"/>
      <c r="Q31" s="120"/>
      <c r="R31" s="120"/>
      <c r="S31" s="120"/>
      <c r="T31" s="120"/>
      <c r="U31" s="121">
        <f>(U33+U34+U37)/3</f>
        <v>0.5</v>
      </c>
      <c r="V31" s="101"/>
      <c r="W31" s="120"/>
      <c r="X31" s="120"/>
      <c r="Y31" s="120"/>
      <c r="Z31" s="120"/>
      <c r="AA31" s="121">
        <f>(AA33+AA34+AA37)/3</f>
        <v>0.5</v>
      </c>
      <c r="AB31" s="101"/>
      <c r="AC31" s="120"/>
      <c r="AD31" s="120"/>
      <c r="AE31" s="120"/>
      <c r="AF31" s="120"/>
      <c r="AG31" s="121">
        <f>(AG33+AG34+AG37)/3</f>
        <v>0.5</v>
      </c>
    </row>
    <row r="32" spans="2:33" hidden="1">
      <c r="B32" s="107"/>
      <c r="C32" s="114" t="s">
        <v>106</v>
      </c>
      <c r="D32" s="114"/>
      <c r="E32" s="120"/>
      <c r="F32" s="120"/>
      <c r="G32" s="120"/>
      <c r="H32" s="120"/>
      <c r="I32" s="120"/>
      <c r="J32" s="101"/>
      <c r="K32" s="120"/>
      <c r="L32" s="120"/>
      <c r="M32" s="120"/>
      <c r="N32" s="120"/>
      <c r="O32" s="120"/>
      <c r="P32" s="101"/>
      <c r="Q32" s="120"/>
      <c r="R32" s="120"/>
      <c r="S32" s="120"/>
      <c r="T32" s="120"/>
      <c r="U32" s="120"/>
      <c r="V32" s="101"/>
      <c r="W32" s="120"/>
      <c r="X32" s="120"/>
      <c r="Y32" s="120"/>
      <c r="Z32" s="120"/>
      <c r="AA32" s="120"/>
      <c r="AB32" s="101"/>
      <c r="AC32" s="120"/>
      <c r="AD32" s="120"/>
      <c r="AE32" s="120"/>
      <c r="AF32" s="120"/>
      <c r="AG32" s="120"/>
    </row>
    <row r="33" spans="2:33" ht="38.25" hidden="1">
      <c r="B33" s="107" t="s">
        <v>59</v>
      </c>
      <c r="C33" s="122" t="s">
        <v>148</v>
      </c>
      <c r="D33" s="122"/>
      <c r="E33" s="121">
        <f>E8</f>
        <v>5</v>
      </c>
      <c r="F33" s="121">
        <f>F8</f>
        <v>5</v>
      </c>
      <c r="G33" s="121">
        <f>IF(F33&gt;0,E33/F33*100,IF(E33=0,100,120))</f>
        <v>100</v>
      </c>
      <c r="H33" s="115" t="s">
        <v>107</v>
      </c>
      <c r="I33" s="121">
        <f>IF(G33&lt;80,0.25,IF(G33&gt;=80,IF(G33&lt;=120,0.5,0.75)))</f>
        <v>0.5</v>
      </c>
      <c r="J33" s="101"/>
      <c r="K33" s="121">
        <f>K8</f>
        <v>5.0749999999999993</v>
      </c>
      <c r="L33" s="121">
        <f>L8</f>
        <v>5.0749999999999993</v>
      </c>
      <c r="M33" s="121">
        <f>IF(L33&gt;0,K33/L33*100,IF(K33=0,100,120))</f>
        <v>100</v>
      </c>
      <c r="N33" s="115" t="s">
        <v>107</v>
      </c>
      <c r="O33" s="121">
        <f>IF(M33&lt;80,0.25,IF(M33&gt;=80,IF(M33&lt;=120,0.5,0.75)))</f>
        <v>0.5</v>
      </c>
      <c r="P33" s="101"/>
      <c r="Q33" s="121">
        <f>Q8</f>
        <v>5.1511249999999986</v>
      </c>
      <c r="R33" s="121">
        <f>R8</f>
        <v>5.1511249999999986</v>
      </c>
      <c r="S33" s="121">
        <f>IF(R33&gt;0,Q33/R33*100,IF(Q33=0,100,120))</f>
        <v>100</v>
      </c>
      <c r="T33" s="115" t="s">
        <v>107</v>
      </c>
      <c r="U33" s="121">
        <f>IF(S33&lt;80,0.25,IF(S33&gt;=80,IF(S33&lt;=120,0.5,0.75)))</f>
        <v>0.5</v>
      </c>
      <c r="V33" s="101"/>
      <c r="W33" s="121">
        <f>W8</f>
        <v>5.228391874999998</v>
      </c>
      <c r="X33" s="121">
        <f>X8</f>
        <v>5.228391874999998</v>
      </c>
      <c r="Y33" s="121">
        <f>IF(X33&gt;0,W33/X33*100,IF(W33=0,100,120))</f>
        <v>100</v>
      </c>
      <c r="Z33" s="115" t="s">
        <v>107</v>
      </c>
      <c r="AA33" s="121">
        <f>IF(Y33&lt;80,0.25,IF(Y33&gt;=80,IF(Y33&lt;=120,0.5,0.75)))</f>
        <v>0.5</v>
      </c>
      <c r="AB33" s="101"/>
      <c r="AC33" s="121">
        <f>AC8</f>
        <v>5.3068177531249976</v>
      </c>
      <c r="AD33" s="121">
        <f>AD8</f>
        <v>5.3068177531249976</v>
      </c>
      <c r="AE33" s="121">
        <f>IF(AD33&gt;0,AC33/AD33*100,IF(AC33=0,100,120))</f>
        <v>100</v>
      </c>
      <c r="AF33" s="115" t="s">
        <v>107</v>
      </c>
      <c r="AG33" s="121">
        <f>IF(AE33&lt;80,0.25,IF(AE33&gt;=80,IF(AE33&lt;=120,0.5,0.75)))</f>
        <v>0.5</v>
      </c>
    </row>
    <row r="34" spans="2:33" ht="25.5" hidden="1">
      <c r="B34" s="107" t="s">
        <v>62</v>
      </c>
      <c r="C34" s="122" t="s">
        <v>149</v>
      </c>
      <c r="D34" s="122"/>
      <c r="E34" s="115"/>
      <c r="F34" s="115"/>
      <c r="G34" s="115"/>
      <c r="H34" s="115"/>
      <c r="I34" s="121">
        <f>(I35+I36)/2</f>
        <v>0.5</v>
      </c>
      <c r="J34" s="101"/>
      <c r="K34" s="115"/>
      <c r="L34" s="115"/>
      <c r="M34" s="115"/>
      <c r="N34" s="115"/>
      <c r="O34" s="121">
        <f>(O35+O36)/2</f>
        <v>0.5</v>
      </c>
      <c r="P34" s="101"/>
      <c r="Q34" s="115"/>
      <c r="R34" s="115"/>
      <c r="S34" s="115"/>
      <c r="T34" s="115"/>
      <c r="U34" s="121">
        <f>(U35+U36)/2</f>
        <v>0.5</v>
      </c>
      <c r="V34" s="101"/>
      <c r="W34" s="115"/>
      <c r="X34" s="115"/>
      <c r="Y34" s="115"/>
      <c r="Z34" s="115"/>
      <c r="AA34" s="121">
        <f>(AA35+AA36)/2</f>
        <v>0.5</v>
      </c>
      <c r="AB34" s="101"/>
      <c r="AC34" s="115"/>
      <c r="AD34" s="115"/>
      <c r="AE34" s="115"/>
      <c r="AF34" s="115"/>
      <c r="AG34" s="121">
        <f>(AG35+AG36)/2</f>
        <v>0.5</v>
      </c>
    </row>
    <row r="35" spans="2:33" ht="25.5" hidden="1">
      <c r="B35" s="107" t="s">
        <v>64</v>
      </c>
      <c r="C35" s="123" t="s">
        <v>123</v>
      </c>
      <c r="D35" s="123"/>
      <c r="E35" s="121">
        <f>E10</f>
        <v>5</v>
      </c>
      <c r="F35" s="121">
        <f>F10</f>
        <v>5</v>
      </c>
      <c r="G35" s="121">
        <f>IF(F35&gt;0,E35/F35*100,IF(E35=0,100,120))</f>
        <v>100</v>
      </c>
      <c r="H35" s="115" t="s">
        <v>107</v>
      </c>
      <c r="I35" s="121">
        <f>IF(G35&lt;80,0.25,IF(G35&gt;=80,IF(G35&lt;=120,0.5,0.75)))</f>
        <v>0.5</v>
      </c>
      <c r="J35" s="101"/>
      <c r="K35" s="121">
        <f>K10</f>
        <v>4.9249999999999998</v>
      </c>
      <c r="L35" s="121">
        <f>L10</f>
        <v>4.9249999999999998</v>
      </c>
      <c r="M35" s="121">
        <f>IF(L35&gt;0,K35/L35*100,IF(K35=0,100,120))</f>
        <v>100</v>
      </c>
      <c r="N35" s="115" t="s">
        <v>107</v>
      </c>
      <c r="O35" s="121">
        <f>IF(M35&lt;80,0.25,IF(M35&gt;=80,IF(M35&lt;=120,0.5,0.75)))</f>
        <v>0.5</v>
      </c>
      <c r="P35" s="101"/>
      <c r="Q35" s="121">
        <f>Q10</f>
        <v>4.8511249999999997</v>
      </c>
      <c r="R35" s="121">
        <f>R10</f>
        <v>4.8511249999999997</v>
      </c>
      <c r="S35" s="121">
        <f>IF(R35&gt;0,Q35/R35*100,IF(Q35=0,100,120))</f>
        <v>100</v>
      </c>
      <c r="T35" s="115" t="s">
        <v>107</v>
      </c>
      <c r="U35" s="121">
        <f>IF(S35&lt;80,0.25,IF(S35&gt;=80,IF(S35&lt;=120,0.5,0.75)))</f>
        <v>0.5</v>
      </c>
      <c r="V35" s="101"/>
      <c r="W35" s="121">
        <f>W10</f>
        <v>4.7783581249999996</v>
      </c>
      <c r="X35" s="121">
        <f>X10</f>
        <v>4.7783581249999996</v>
      </c>
      <c r="Y35" s="121">
        <f>IF(X35&gt;0,W35/X35*100,IF(W35=0,100,120))</f>
        <v>100</v>
      </c>
      <c r="Z35" s="115" t="s">
        <v>107</v>
      </c>
      <c r="AA35" s="121">
        <f>IF(Y35&lt;80,0.25,IF(Y35&gt;=80,IF(Y35&lt;=120,0.5,0.75)))</f>
        <v>0.5</v>
      </c>
      <c r="AB35" s="101"/>
      <c r="AC35" s="121">
        <f>AC10</f>
        <v>4.7066827531249995</v>
      </c>
      <c r="AD35" s="121">
        <f>AD10</f>
        <v>4.7066827531249995</v>
      </c>
      <c r="AE35" s="121">
        <f>IF(AD35&gt;0,AC35/AD35*100,IF(AC35=0,100,120))</f>
        <v>100</v>
      </c>
      <c r="AF35" s="115" t="s">
        <v>107</v>
      </c>
      <c r="AG35" s="121">
        <f>IF(AE35&lt;80,0.25,IF(AE35&gt;=80,IF(AE35&lt;=120,0.5,0.75)))</f>
        <v>0.5</v>
      </c>
    </row>
    <row r="36" spans="2:33" hidden="1">
      <c r="B36" s="107" t="s">
        <v>66</v>
      </c>
      <c r="C36" s="123" t="s">
        <v>124</v>
      </c>
      <c r="D36" s="123"/>
      <c r="E36" s="121">
        <f>E11</f>
        <v>5</v>
      </c>
      <c r="F36" s="121">
        <f>F11</f>
        <v>5</v>
      </c>
      <c r="G36" s="121">
        <f>IF(F36&gt;0,E36/F36*100,IF(E36=0,100,120))</f>
        <v>100</v>
      </c>
      <c r="H36" s="115" t="s">
        <v>107</v>
      </c>
      <c r="I36" s="121">
        <f>IF(G36&lt;80,0.25,IF(G36&gt;=80,IF(G36&lt;=120,0.5,0.75)))</f>
        <v>0.5</v>
      </c>
      <c r="J36" s="101"/>
      <c r="K36" s="121">
        <f>K11</f>
        <v>4.9249999999999998</v>
      </c>
      <c r="L36" s="121">
        <f>L11</f>
        <v>4.9249999999999998</v>
      </c>
      <c r="M36" s="121">
        <f>IF(L36&gt;0,K36/L36*100,IF(K36=0,100,120))</f>
        <v>100</v>
      </c>
      <c r="N36" s="115" t="s">
        <v>107</v>
      </c>
      <c r="O36" s="121">
        <f>IF(M36&lt;80,0.25,IF(M36&gt;=80,IF(M36&lt;=120,0.5,0.75)))</f>
        <v>0.5</v>
      </c>
      <c r="P36" s="101"/>
      <c r="Q36" s="121">
        <f>Q11</f>
        <v>4.8511249999999997</v>
      </c>
      <c r="R36" s="121">
        <f>R11</f>
        <v>4.8511249999999997</v>
      </c>
      <c r="S36" s="121">
        <f>IF(R36&gt;0,Q36/R36*100,IF(Q36=0,100,120))</f>
        <v>100</v>
      </c>
      <c r="T36" s="115" t="s">
        <v>107</v>
      </c>
      <c r="U36" s="121">
        <f>IF(S36&lt;80,0.25,IF(S36&gt;=80,IF(S36&lt;=120,0.5,0.75)))</f>
        <v>0.5</v>
      </c>
      <c r="V36" s="101"/>
      <c r="W36" s="121">
        <f>W11</f>
        <v>4.7783581249999996</v>
      </c>
      <c r="X36" s="121">
        <f>X11</f>
        <v>4.7783581249999996</v>
      </c>
      <c r="Y36" s="121">
        <f>IF(X36&gt;0,W36/X36*100,IF(W36=0,100,120))</f>
        <v>100</v>
      </c>
      <c r="Z36" s="115" t="s">
        <v>107</v>
      </c>
      <c r="AA36" s="121">
        <f>IF(Y36&lt;80,0.25,IF(Y36&gt;=80,IF(Y36&lt;=120,0.5,0.75)))</f>
        <v>0.5</v>
      </c>
      <c r="AB36" s="101"/>
      <c r="AC36" s="121">
        <f>AC11</f>
        <v>4.7066827531249995</v>
      </c>
      <c r="AD36" s="121">
        <f>AD11</f>
        <v>4.7066827531249995</v>
      </c>
      <c r="AE36" s="121">
        <f>IF(AD36&gt;0,AC36/AD36*100,IF(AC36=0,100,120))</f>
        <v>100</v>
      </c>
      <c r="AF36" s="115" t="s">
        <v>107</v>
      </c>
      <c r="AG36" s="121">
        <f>IF(AE36&lt;80,0.25,IF(AE36&gt;=80,IF(AE36&lt;=120,0.5,0.75)))</f>
        <v>0.5</v>
      </c>
    </row>
    <row r="37" spans="2:33" ht="51" hidden="1">
      <c r="B37" s="107" t="s">
        <v>125</v>
      </c>
      <c r="C37" s="122" t="s">
        <v>150</v>
      </c>
      <c r="D37" s="122"/>
      <c r="E37" s="121">
        <f>IF(E13=0,0,E12/E13*100)</f>
        <v>0</v>
      </c>
      <c r="F37" s="121">
        <f>IF(F13=0,0,F12/F13*100)</f>
        <v>0</v>
      </c>
      <c r="G37" s="121">
        <f>IF(F37&gt;0,E37/F37*100,IF(E37=0,100,120))</f>
        <v>100</v>
      </c>
      <c r="H37" s="115" t="s">
        <v>107</v>
      </c>
      <c r="I37" s="121">
        <f>IF(G37&lt;80,0.25,IF(G37&gt;=80,IF(G37&lt;=120,0.5,0.75)))</f>
        <v>0.5</v>
      </c>
      <c r="J37" s="101"/>
      <c r="K37" s="121">
        <f>IF(K13=0,0,K12/K13*100)</f>
        <v>0</v>
      </c>
      <c r="L37" s="121">
        <f>IF(L13=0,0,L12/L13*100)</f>
        <v>0</v>
      </c>
      <c r="M37" s="121">
        <f>IF(L37&gt;0,K37/L37*100,IF(K37=0,100,120))</f>
        <v>100</v>
      </c>
      <c r="N37" s="115" t="s">
        <v>107</v>
      </c>
      <c r="O37" s="121">
        <f>IF(M37&lt;80,0.25,IF(M37&gt;=80,IF(M37&lt;=120,0.5,0.75)))</f>
        <v>0.5</v>
      </c>
      <c r="P37" s="101"/>
      <c r="Q37" s="121">
        <f>IF(Q13=0,0,Q12/Q13*100)</f>
        <v>0</v>
      </c>
      <c r="R37" s="121">
        <f>IF(R13=0,0,R12/R13*100)</f>
        <v>0</v>
      </c>
      <c r="S37" s="121">
        <f>IF(R37&gt;0,Q37/R37*100,IF(Q37=0,100,120))</f>
        <v>100</v>
      </c>
      <c r="T37" s="115" t="s">
        <v>107</v>
      </c>
      <c r="U37" s="121">
        <f>IF(S37&lt;80,0.25,IF(S37&gt;=80,IF(S37&lt;=120,0.5,0.75)))</f>
        <v>0.5</v>
      </c>
      <c r="V37" s="101"/>
      <c r="W37" s="121">
        <f>IF(W13=0,0,W12/W13*100)</f>
        <v>0</v>
      </c>
      <c r="X37" s="121">
        <f>IF(X13=0,0,X12/X13*100)</f>
        <v>0</v>
      </c>
      <c r="Y37" s="121">
        <f>IF(X37&gt;0,W37/X37*100,IF(W37=0,100,120))</f>
        <v>100</v>
      </c>
      <c r="Z37" s="115" t="s">
        <v>107</v>
      </c>
      <c r="AA37" s="121">
        <f>IF(Y37&lt;80,0.25,IF(Y37&gt;=80,IF(Y37&lt;=120,0.5,0.75)))</f>
        <v>0.5</v>
      </c>
      <c r="AB37" s="101"/>
      <c r="AC37" s="121">
        <f>IF(AC13=0,0,AC12/AC13*100)</f>
        <v>0</v>
      </c>
      <c r="AD37" s="121">
        <f>IF(AD13=0,0,AD12/AD13*100)</f>
        <v>0</v>
      </c>
      <c r="AE37" s="121">
        <f>IF(AD37&gt;0,AC37/AD37*100,IF(AC37=0,100,120))</f>
        <v>100</v>
      </c>
      <c r="AF37" s="115" t="s">
        <v>107</v>
      </c>
      <c r="AG37" s="121">
        <f>IF(AE37&lt;80,0.25,IF(AE37&gt;=80,IF(AE37&lt;=120,0.5,0.75)))</f>
        <v>0.5</v>
      </c>
    </row>
    <row r="38" spans="2:33" ht="25.5">
      <c r="B38" s="107" t="s">
        <v>4</v>
      </c>
      <c r="C38" s="114" t="s">
        <v>129</v>
      </c>
      <c r="D38" s="114"/>
      <c r="E38" s="121">
        <f>E39</f>
        <v>0</v>
      </c>
      <c r="F38" s="121">
        <f>F39</f>
        <v>0</v>
      </c>
      <c r="G38" s="121">
        <f>G39</f>
        <v>100</v>
      </c>
      <c r="H38" s="115" t="s">
        <v>107</v>
      </c>
      <c r="I38" s="121">
        <f>I39</f>
        <v>0.5</v>
      </c>
      <c r="J38" s="101"/>
      <c r="K38" s="121">
        <f>K39</f>
        <v>0</v>
      </c>
      <c r="L38" s="121">
        <f>L39</f>
        <v>0</v>
      </c>
      <c r="M38" s="121">
        <f>M39</f>
        <v>100</v>
      </c>
      <c r="N38" s="115" t="s">
        <v>107</v>
      </c>
      <c r="O38" s="121">
        <f>O39</f>
        <v>0.5</v>
      </c>
      <c r="P38" s="101"/>
      <c r="Q38" s="121">
        <f>Q39</f>
        <v>0</v>
      </c>
      <c r="R38" s="121">
        <f>R39</f>
        <v>0</v>
      </c>
      <c r="S38" s="121">
        <f>S39</f>
        <v>100</v>
      </c>
      <c r="T38" s="115" t="s">
        <v>107</v>
      </c>
      <c r="U38" s="121">
        <f>U39</f>
        <v>0.5</v>
      </c>
      <c r="V38" s="101"/>
      <c r="W38" s="121">
        <f>W39</f>
        <v>0</v>
      </c>
      <c r="X38" s="121">
        <f>X39</f>
        <v>0</v>
      </c>
      <c r="Y38" s="121">
        <f>Y39</f>
        <v>100</v>
      </c>
      <c r="Z38" s="115" t="s">
        <v>107</v>
      </c>
      <c r="AA38" s="121">
        <f>AA39</f>
        <v>0.5</v>
      </c>
      <c r="AB38" s="101"/>
      <c r="AC38" s="121">
        <f>AC39</f>
        <v>0</v>
      </c>
      <c r="AD38" s="121">
        <f>AD39</f>
        <v>0</v>
      </c>
      <c r="AE38" s="121">
        <f>AE39</f>
        <v>100</v>
      </c>
      <c r="AF38" s="115" t="s">
        <v>107</v>
      </c>
      <c r="AG38" s="121">
        <f>AG39</f>
        <v>0.5</v>
      </c>
    </row>
    <row r="39" spans="2:33" ht="25.5" hidden="1">
      <c r="B39" s="107" t="s">
        <v>73</v>
      </c>
      <c r="C39" s="122" t="s">
        <v>151</v>
      </c>
      <c r="D39" s="122"/>
      <c r="E39" s="121">
        <f>IF(E16=0,0,E15/E16*100)</f>
        <v>0</v>
      </c>
      <c r="F39" s="121">
        <f>IF(F16=0,0,F15/F16*100)</f>
        <v>0</v>
      </c>
      <c r="G39" s="121">
        <f>IF(F39&gt;0,E39/F39*100,IF(E39=0,100,120))</f>
        <v>100</v>
      </c>
      <c r="H39" s="115" t="s">
        <v>107</v>
      </c>
      <c r="I39" s="121">
        <f>IF(G39&lt;80,0.25,IF(G39&gt;=80,IF(G39&lt;=120,0.5,0.75)))</f>
        <v>0.5</v>
      </c>
      <c r="J39" s="101"/>
      <c r="K39" s="121">
        <f>IF(K16=0,0,K15/K16*100)</f>
        <v>0</v>
      </c>
      <c r="L39" s="121">
        <f>IF(L16=0,0,L15/L16*100)</f>
        <v>0</v>
      </c>
      <c r="M39" s="121">
        <f>IF(L39&gt;0,K39/L39*100,IF(K39=0,100,120))</f>
        <v>100</v>
      </c>
      <c r="N39" s="115" t="s">
        <v>107</v>
      </c>
      <c r="O39" s="121">
        <f>IF(M39&lt;80,0.25,IF(M39&gt;=80,IF(M39&lt;=120,0.5,0.75)))</f>
        <v>0.5</v>
      </c>
      <c r="P39" s="101"/>
      <c r="Q39" s="121">
        <f>IF(Q16=0,0,Q15/Q16*100)</f>
        <v>0</v>
      </c>
      <c r="R39" s="121">
        <f>IF(R16=0,0,R15/R16*100)</f>
        <v>0</v>
      </c>
      <c r="S39" s="121">
        <f>IF(R39&gt;0,Q39/R39*100,IF(Q39=0,100,120))</f>
        <v>100</v>
      </c>
      <c r="T39" s="115" t="s">
        <v>107</v>
      </c>
      <c r="U39" s="121">
        <f>IF(S39&lt;80,0.25,IF(S39&gt;=80,IF(S39&lt;=120,0.5,0.75)))</f>
        <v>0.5</v>
      </c>
      <c r="V39" s="101"/>
      <c r="W39" s="121">
        <f>IF(W16=0,0,W15/W16*100)</f>
        <v>0</v>
      </c>
      <c r="X39" s="121">
        <f>IF(X16=0,0,X15/X16*100)</f>
        <v>0</v>
      </c>
      <c r="Y39" s="121">
        <f>IF(X39&gt;0,W39/X39*100,IF(W39=0,100,120))</f>
        <v>100</v>
      </c>
      <c r="Z39" s="115" t="s">
        <v>107</v>
      </c>
      <c r="AA39" s="121">
        <f>IF(Y39&lt;80,0.25,IF(Y39&gt;=80,IF(Y39&lt;=120,0.5,0.75)))</f>
        <v>0.5</v>
      </c>
      <c r="AB39" s="101"/>
      <c r="AC39" s="121">
        <f>IF(AC16=0,0,AC15/AC16*100)</f>
        <v>0</v>
      </c>
      <c r="AD39" s="121">
        <f>IF(AD16=0,0,AD15/AD16*100)</f>
        <v>0</v>
      </c>
      <c r="AE39" s="121">
        <f>IF(AD39&gt;0,AC39/AD39*100,IF(AC39=0,100,120))</f>
        <v>100</v>
      </c>
      <c r="AF39" s="115" t="s">
        <v>107</v>
      </c>
      <c r="AG39" s="121">
        <f>IF(AE39&lt;80,0.25,IF(AE39&gt;=80,IF(AE39&lt;=120,0.5,0.75)))</f>
        <v>0.5</v>
      </c>
    </row>
    <row r="40" spans="2:33" ht="25.5">
      <c r="B40" s="107" t="s">
        <v>5</v>
      </c>
      <c r="C40" s="114" t="s">
        <v>132</v>
      </c>
      <c r="D40" s="114"/>
      <c r="E40" s="115"/>
      <c r="F40" s="115"/>
      <c r="G40" s="115"/>
      <c r="H40" s="115"/>
      <c r="I40" s="121">
        <f>(I42+I43)/2</f>
        <v>0.5</v>
      </c>
      <c r="J40" s="101"/>
      <c r="K40" s="115"/>
      <c r="L40" s="115"/>
      <c r="M40" s="115"/>
      <c r="N40" s="115"/>
      <c r="O40" s="121">
        <f>(O42+O43)/2</f>
        <v>0.5</v>
      </c>
      <c r="P40" s="101"/>
      <c r="Q40" s="115"/>
      <c r="R40" s="115"/>
      <c r="S40" s="115"/>
      <c r="T40" s="115"/>
      <c r="U40" s="121">
        <f>(U42+U43)/2</f>
        <v>0.5</v>
      </c>
      <c r="V40" s="101"/>
      <c r="W40" s="115"/>
      <c r="X40" s="115"/>
      <c r="Y40" s="115"/>
      <c r="Z40" s="115"/>
      <c r="AA40" s="121">
        <f>(AA42+AA43)/2</f>
        <v>0.5</v>
      </c>
      <c r="AB40" s="101"/>
      <c r="AC40" s="115"/>
      <c r="AD40" s="115"/>
      <c r="AE40" s="115"/>
      <c r="AF40" s="115"/>
      <c r="AG40" s="121">
        <f>(AG42+AG43)/2</f>
        <v>0.5</v>
      </c>
    </row>
    <row r="41" spans="2:33">
      <c r="B41" s="107"/>
      <c r="C41" s="114" t="s">
        <v>106</v>
      </c>
      <c r="D41" s="114"/>
      <c r="E41" s="120"/>
      <c r="F41" s="120"/>
      <c r="G41" s="120"/>
      <c r="H41" s="120"/>
      <c r="I41" s="120"/>
      <c r="J41" s="101"/>
      <c r="K41" s="120"/>
      <c r="L41" s="120"/>
      <c r="M41" s="120"/>
      <c r="N41" s="120"/>
      <c r="O41" s="120"/>
      <c r="P41" s="101"/>
      <c r="Q41" s="120"/>
      <c r="R41" s="120"/>
      <c r="S41" s="120"/>
      <c r="T41" s="120"/>
      <c r="U41" s="120"/>
      <c r="V41" s="101"/>
      <c r="W41" s="120"/>
      <c r="X41" s="120"/>
      <c r="Y41" s="120"/>
      <c r="Z41" s="120"/>
      <c r="AA41" s="120"/>
      <c r="AB41" s="101"/>
      <c r="AC41" s="120"/>
      <c r="AD41" s="120"/>
      <c r="AE41" s="120"/>
      <c r="AF41" s="120"/>
      <c r="AG41" s="120"/>
    </row>
    <row r="42" spans="2:33" ht="38.25" hidden="1">
      <c r="B42" s="107" t="s">
        <v>133</v>
      </c>
      <c r="C42" s="122" t="s">
        <v>134</v>
      </c>
      <c r="D42" s="122"/>
      <c r="E42" s="121">
        <f>IF(E18=0,0,1)</f>
        <v>1</v>
      </c>
      <c r="F42" s="121">
        <f>IF(F18=0,0,1)</f>
        <v>1</v>
      </c>
      <c r="G42" s="121">
        <f>IF(F42&gt;0,E42/F42*100,IF(E42=0,100,120))</f>
        <v>100</v>
      </c>
      <c r="H42" s="115" t="s">
        <v>101</v>
      </c>
      <c r="I42" s="121">
        <f>IF(G42&lt;80,0.75,IF(G42&gt;=80,IF(G42&lt;=120,0.5,0.25)))</f>
        <v>0.5</v>
      </c>
      <c r="J42" s="101"/>
      <c r="K42" s="121">
        <f>IF(K18=0,0,1)</f>
        <v>1</v>
      </c>
      <c r="L42" s="121">
        <f>IF(L18=0,0,1)</f>
        <v>1</v>
      </c>
      <c r="M42" s="121">
        <f>IF(L42&gt;0,K42/L42*100,IF(K42=0,100,120))</f>
        <v>100</v>
      </c>
      <c r="N42" s="115" t="s">
        <v>101</v>
      </c>
      <c r="O42" s="121">
        <f>IF(M42&lt;80,0.75,IF(M42&gt;=80,IF(M42&lt;=120,0.5,0.25)))</f>
        <v>0.5</v>
      </c>
      <c r="P42" s="101"/>
      <c r="Q42" s="121">
        <f>IF(Q18=0,0,1)</f>
        <v>1</v>
      </c>
      <c r="R42" s="121">
        <f>IF(R18=0,0,1)</f>
        <v>1</v>
      </c>
      <c r="S42" s="121">
        <f>IF(R42&gt;0,Q42/R42*100,IF(Q42=0,100,120))</f>
        <v>100</v>
      </c>
      <c r="T42" s="115" t="s">
        <v>101</v>
      </c>
      <c r="U42" s="121">
        <f>IF(S42&lt;80,0.75,IF(S42&gt;=80,IF(S42&lt;=120,0.5,0.25)))</f>
        <v>0.5</v>
      </c>
      <c r="V42" s="101"/>
      <c r="W42" s="121">
        <f>IF(W18=0,0,1)</f>
        <v>1</v>
      </c>
      <c r="X42" s="121">
        <f>IF(X18=0,0,1)</f>
        <v>1</v>
      </c>
      <c r="Y42" s="121">
        <f>IF(X42&gt;0,W42/X42*100,IF(W42=0,100,120))</f>
        <v>100</v>
      </c>
      <c r="Z42" s="115" t="s">
        <v>101</v>
      </c>
      <c r="AA42" s="121">
        <f>IF(Y42&lt;80,0.75,IF(Y42&gt;=80,IF(Y42&lt;=120,0.5,0.25)))</f>
        <v>0.5</v>
      </c>
      <c r="AB42" s="101"/>
      <c r="AC42" s="121">
        <f>IF(AC18=0,0,1)</f>
        <v>1</v>
      </c>
      <c r="AD42" s="121">
        <f>IF(AD18=0,0,1)</f>
        <v>1</v>
      </c>
      <c r="AE42" s="121">
        <f>IF(AD42&gt;0,AC42/AD42*100,IF(AC42=0,100,120))</f>
        <v>100</v>
      </c>
      <c r="AF42" s="115" t="s">
        <v>101</v>
      </c>
      <c r="AG42" s="121">
        <f>IF(AE42&lt;80,0.75,IF(AE42&gt;=80,IF(AE42&lt;=120,0.5,0.25)))</f>
        <v>0.5</v>
      </c>
    </row>
    <row r="43" spans="2:33" ht="51" hidden="1">
      <c r="B43" s="107" t="s">
        <v>135</v>
      </c>
      <c r="C43" s="122" t="s">
        <v>152</v>
      </c>
      <c r="D43" s="122"/>
      <c r="E43" s="121">
        <f>IF(E20=0,0,E19/E20*100)</f>
        <v>0</v>
      </c>
      <c r="F43" s="121">
        <f>IF(F20=0,0,F19/F20*100)</f>
        <v>0</v>
      </c>
      <c r="G43" s="121">
        <f>IF(F43&gt;0,E43/F43*100,IF(E43=0,100,120))</f>
        <v>100</v>
      </c>
      <c r="H43" s="115" t="s">
        <v>107</v>
      </c>
      <c r="I43" s="121">
        <f>IF(G43&lt;80,0.25,IF(G43&gt;=80,IF(G43&lt;=120,0.5,0.75)))</f>
        <v>0.5</v>
      </c>
      <c r="J43" s="101"/>
      <c r="K43" s="121">
        <f>IF(K20=0,0,K19/K20*100)</f>
        <v>0</v>
      </c>
      <c r="L43" s="121">
        <f>IF(L20=0,0,L19/L20*100)</f>
        <v>0</v>
      </c>
      <c r="M43" s="121">
        <f>IF(L43&gt;0,K43/L43*100,IF(K43=0,100,120))</f>
        <v>100</v>
      </c>
      <c r="N43" s="115" t="s">
        <v>107</v>
      </c>
      <c r="O43" s="121">
        <f>IF(M43&lt;80,0.25,IF(M43&gt;=80,IF(M43&lt;=120,0.5,0.75)))</f>
        <v>0.5</v>
      </c>
      <c r="P43" s="101"/>
      <c r="Q43" s="121">
        <f>IF(Q20=0,0,Q19/Q20*100)</f>
        <v>0</v>
      </c>
      <c r="R43" s="121">
        <f>IF(R20=0,0,R19/R20*100)</f>
        <v>0</v>
      </c>
      <c r="S43" s="121">
        <f>IF(R43&gt;0,Q43/R43*100,IF(Q43=0,100,120))</f>
        <v>100</v>
      </c>
      <c r="T43" s="115" t="s">
        <v>107</v>
      </c>
      <c r="U43" s="121">
        <f>IF(S43&lt;80,0.25,IF(S43&gt;=80,IF(S43&lt;=120,0.5,0.75)))</f>
        <v>0.5</v>
      </c>
      <c r="V43" s="101"/>
      <c r="W43" s="121">
        <f>IF(W20=0,0,W19/W20*100)</f>
        <v>0</v>
      </c>
      <c r="X43" s="121">
        <f>IF(X20=0,0,X19/X20*100)</f>
        <v>0</v>
      </c>
      <c r="Y43" s="121">
        <f>IF(X43&gt;0,W43/X43*100,IF(W43=0,100,120))</f>
        <v>100</v>
      </c>
      <c r="Z43" s="115" t="s">
        <v>107</v>
      </c>
      <c r="AA43" s="121">
        <f>IF(Y43&lt;80,0.25,IF(Y43&gt;=80,IF(Y43&lt;=120,0.5,0.75)))</f>
        <v>0.5</v>
      </c>
      <c r="AB43" s="101"/>
      <c r="AC43" s="121">
        <f>IF(AC20=0,0,AC19/AC20*100)</f>
        <v>0</v>
      </c>
      <c r="AD43" s="121">
        <f>IF(AD20=0,0,AD19/AD20*100)</f>
        <v>0</v>
      </c>
      <c r="AE43" s="121">
        <f>IF(AD43&gt;0,AC43/AD43*100,IF(AC43=0,100,120))</f>
        <v>100</v>
      </c>
      <c r="AF43" s="115" t="s">
        <v>107</v>
      </c>
      <c r="AG43" s="121">
        <f>IF(AE43&lt;80,0.25,IF(AE43&gt;=80,IF(AE43&lt;=120,0.5,0.75)))</f>
        <v>0.5</v>
      </c>
    </row>
    <row r="44" spans="2:33" ht="25.5">
      <c r="B44" s="107" t="s">
        <v>6</v>
      </c>
      <c r="C44" s="114" t="s">
        <v>139</v>
      </c>
      <c r="D44" s="114"/>
      <c r="E44" s="121">
        <f>E45</f>
        <v>0</v>
      </c>
      <c r="F44" s="121">
        <f>F45</f>
        <v>0</v>
      </c>
      <c r="G44" s="121">
        <f>G45</f>
        <v>100</v>
      </c>
      <c r="H44" s="115" t="s">
        <v>107</v>
      </c>
      <c r="I44" s="121">
        <f>I45</f>
        <v>0.2</v>
      </c>
      <c r="J44" s="101"/>
      <c r="K44" s="121">
        <f>K45</f>
        <v>0</v>
      </c>
      <c r="L44" s="121">
        <f>L45</f>
        <v>0</v>
      </c>
      <c r="M44" s="121">
        <f>M45</f>
        <v>100</v>
      </c>
      <c r="N44" s="115" t="s">
        <v>107</v>
      </c>
      <c r="O44" s="121">
        <f>O45</f>
        <v>0.2</v>
      </c>
      <c r="P44" s="101"/>
      <c r="Q44" s="121">
        <f>Q45</f>
        <v>0</v>
      </c>
      <c r="R44" s="121">
        <f>R45</f>
        <v>0</v>
      </c>
      <c r="S44" s="121">
        <f>S45</f>
        <v>100</v>
      </c>
      <c r="T44" s="115" t="s">
        <v>107</v>
      </c>
      <c r="U44" s="121">
        <f>U45</f>
        <v>0.2</v>
      </c>
      <c r="V44" s="101"/>
      <c r="W44" s="121">
        <f>W45</f>
        <v>0</v>
      </c>
      <c r="X44" s="121">
        <f>X45</f>
        <v>0</v>
      </c>
      <c r="Y44" s="121">
        <f>Y45</f>
        <v>100</v>
      </c>
      <c r="Z44" s="115" t="s">
        <v>107</v>
      </c>
      <c r="AA44" s="121">
        <f>AA45</f>
        <v>0.2</v>
      </c>
      <c r="AB44" s="101"/>
      <c r="AC44" s="121">
        <f>AC45</f>
        <v>0</v>
      </c>
      <c r="AD44" s="121">
        <f>AD45</f>
        <v>0</v>
      </c>
      <c r="AE44" s="121">
        <f>AE45</f>
        <v>100</v>
      </c>
      <c r="AF44" s="115" t="s">
        <v>107</v>
      </c>
      <c r="AG44" s="121">
        <f>AG45</f>
        <v>0.2</v>
      </c>
    </row>
    <row r="45" spans="2:33" ht="38.25" hidden="1">
      <c r="B45" s="107" t="s">
        <v>140</v>
      </c>
      <c r="C45" s="122" t="s">
        <v>153</v>
      </c>
      <c r="D45" s="122"/>
      <c r="E45" s="121">
        <f>IF(E23=0,0,E22/E23*100)</f>
        <v>0</v>
      </c>
      <c r="F45" s="121">
        <f>IF(F23=0,0,F22/F23*100)</f>
        <v>0</v>
      </c>
      <c r="G45" s="121">
        <f>IF(F45&gt;0,E45/F45*100,IF(E45=0,100,120))</f>
        <v>100</v>
      </c>
      <c r="H45" s="115" t="s">
        <v>107</v>
      </c>
      <c r="I45" s="121">
        <f>IF(G45&lt;80,0.1,IF(G45&gt;=80,IF(G45&lt;=120,0.2,0.3)))</f>
        <v>0.2</v>
      </c>
      <c r="J45" s="101"/>
      <c r="K45" s="121">
        <f>IF(K23=0,0,K22/K23*100)</f>
        <v>0</v>
      </c>
      <c r="L45" s="121">
        <f>IF(L23=0,0,L22/L23*100)</f>
        <v>0</v>
      </c>
      <c r="M45" s="121">
        <f>IF(L45&gt;0,K45/L45*100,IF(K45=0,100,120))</f>
        <v>100</v>
      </c>
      <c r="N45" s="115" t="s">
        <v>107</v>
      </c>
      <c r="O45" s="121">
        <f>IF(M45&lt;80,0.1,IF(M45&gt;=80,IF(M45&lt;=120,0.2,0.3)))</f>
        <v>0.2</v>
      </c>
      <c r="P45" s="101"/>
      <c r="Q45" s="121">
        <f>IF(Q23=0,0,Q22/Q23*100)</f>
        <v>0</v>
      </c>
      <c r="R45" s="121">
        <f>IF(R23=0,0,R22/R23*100)</f>
        <v>0</v>
      </c>
      <c r="S45" s="121">
        <f>IF(R45&gt;0,Q45/R45*100,IF(Q45=0,100,120))</f>
        <v>100</v>
      </c>
      <c r="T45" s="115" t="s">
        <v>107</v>
      </c>
      <c r="U45" s="121">
        <f>IF(S45&lt;80,0.25,IF(S45&gt;=80,IF(S45&lt;=120,0.2,0.3)))</f>
        <v>0.2</v>
      </c>
      <c r="V45" s="101"/>
      <c r="W45" s="121">
        <f>IF(W23=0,0,W22/W23*100)</f>
        <v>0</v>
      </c>
      <c r="X45" s="121">
        <f>IF(X23=0,0,X22/X23*100)</f>
        <v>0</v>
      </c>
      <c r="Y45" s="121">
        <f>IF(X45&gt;0,W45/X45*100,IF(W45=0,100,120))</f>
        <v>100</v>
      </c>
      <c r="Z45" s="115" t="s">
        <v>107</v>
      </c>
      <c r="AA45" s="121">
        <f>IF(Y45&lt;80,0.1,IF(Y45&gt;=80,IF(Y45&lt;=120,0.2,0.3)))</f>
        <v>0.2</v>
      </c>
      <c r="AB45" s="101"/>
      <c r="AC45" s="121">
        <f>IF(AC23=0,0,AC22/AC23*100)</f>
        <v>0</v>
      </c>
      <c r="AD45" s="121">
        <f>IF(AD23=0,0,AD22/AD23*100)</f>
        <v>0</v>
      </c>
      <c r="AE45" s="121">
        <f>IF(AD45&gt;0,AC45/AD45*100,IF(AC45=0,100,120))</f>
        <v>100</v>
      </c>
      <c r="AF45" s="115" t="s">
        <v>107</v>
      </c>
      <c r="AG45" s="121">
        <f>IF(AE45&lt;80,0.1,IF(AE45&gt;=80,IF(AE45&lt;=120,0.2,0.3)))</f>
        <v>0.2</v>
      </c>
    </row>
    <row r="46" spans="2:33">
      <c r="B46" s="107" t="s">
        <v>7</v>
      </c>
      <c r="C46" s="114" t="s">
        <v>154</v>
      </c>
      <c r="D46" s="114"/>
      <c r="E46" s="115"/>
      <c r="F46" s="115"/>
      <c r="G46" s="115"/>
      <c r="H46" s="115"/>
      <c r="I46" s="124">
        <f>(I31+I38+I40+I44)/4</f>
        <v>0.42499999999999999</v>
      </c>
      <c r="J46" s="101"/>
      <c r="K46" s="115"/>
      <c r="L46" s="115"/>
      <c r="M46" s="115"/>
      <c r="N46" s="115"/>
      <c r="O46" s="124">
        <f>(O31+O38+O40+O44)/4</f>
        <v>0.42499999999999999</v>
      </c>
      <c r="P46" s="101"/>
      <c r="Q46" s="115"/>
      <c r="R46" s="115"/>
      <c r="S46" s="115"/>
      <c r="T46" s="115"/>
      <c r="U46" s="124">
        <f>(U31+U38+U40+U44)/4</f>
        <v>0.42499999999999999</v>
      </c>
      <c r="V46" s="101"/>
      <c r="W46" s="115"/>
      <c r="X46" s="115"/>
      <c r="Y46" s="115"/>
      <c r="Z46" s="115"/>
      <c r="AA46" s="124">
        <f>(AA31+AA38+AA40+AA44)/4</f>
        <v>0.42499999999999999</v>
      </c>
      <c r="AB46" s="101"/>
      <c r="AC46" s="115"/>
      <c r="AD46" s="115"/>
      <c r="AE46" s="115"/>
      <c r="AF46" s="115"/>
      <c r="AG46" s="124">
        <f>(AG31+AG38+AG40+AG44)/4</f>
        <v>0.42499999999999999</v>
      </c>
    </row>
    <row r="47" spans="2:33">
      <c r="B47" s="125"/>
      <c r="C47" s="126"/>
      <c r="D47" s="126"/>
      <c r="E47" s="126"/>
      <c r="F47" s="126"/>
      <c r="G47" s="126"/>
      <c r="H47" s="126"/>
      <c r="I47" s="126"/>
    </row>
    <row r="48" spans="2:33">
      <c r="B48" s="2"/>
      <c r="C48" s="2" t="s">
        <v>17</v>
      </c>
      <c r="D48" s="2"/>
      <c r="E48" s="90"/>
      <c r="F48" s="90"/>
      <c r="G48" s="33"/>
      <c r="H48" s="33"/>
      <c r="I48" s="33"/>
    </row>
    <row r="49" spans="2:9">
      <c r="B49" s="2"/>
      <c r="C49" s="4"/>
      <c r="D49" s="4"/>
      <c r="E49" s="33"/>
      <c r="F49" s="33"/>
      <c r="G49" s="33"/>
      <c r="H49" s="33"/>
      <c r="I49" s="33"/>
    </row>
    <row r="50" spans="2:9">
      <c r="B50" s="5"/>
      <c r="C50" s="6"/>
      <c r="D50" s="6"/>
      <c r="E50" s="91"/>
      <c r="F50" s="91"/>
      <c r="G50" s="91"/>
      <c r="H50" s="91"/>
      <c r="I50" s="8"/>
    </row>
    <row r="51" spans="2:9" ht="12.75" customHeight="1">
      <c r="B51" s="239" t="s">
        <v>18</v>
      </c>
      <c r="C51" s="239"/>
      <c r="D51" s="92"/>
      <c r="E51" s="260" t="s">
        <v>19</v>
      </c>
      <c r="F51" s="260"/>
      <c r="G51" s="260"/>
      <c r="H51" s="260"/>
      <c r="I51" s="260"/>
    </row>
    <row r="52" spans="2:9">
      <c r="B52" s="10"/>
      <c r="C52" s="6"/>
      <c r="D52" s="6"/>
      <c r="E52" s="91"/>
      <c r="F52" s="91"/>
      <c r="G52" s="91"/>
      <c r="H52" s="91"/>
      <c r="I52" s="8"/>
    </row>
    <row r="53" spans="2:9" ht="12.75" customHeight="1">
      <c r="B53" s="239" t="s">
        <v>20</v>
      </c>
      <c r="C53" s="239"/>
      <c r="D53" s="92"/>
      <c r="E53" s="299" t="s">
        <v>19</v>
      </c>
      <c r="F53" s="299"/>
      <c r="G53" s="299"/>
      <c r="H53" s="299"/>
      <c r="I53" s="299"/>
    </row>
    <row r="54" spans="2:9">
      <c r="B54" s="11" t="s">
        <v>261</v>
      </c>
      <c r="C54" s="7"/>
      <c r="D54" s="7"/>
      <c r="E54" s="91"/>
      <c r="F54" s="91"/>
      <c r="G54" s="91"/>
      <c r="H54" s="91"/>
      <c r="I54" s="91"/>
    </row>
    <row r="55" spans="2:9" ht="12.75" customHeight="1">
      <c r="B55" s="239" t="s">
        <v>21</v>
      </c>
      <c r="C55" s="239"/>
      <c r="D55" s="92"/>
      <c r="E55" s="33"/>
      <c r="F55" s="33"/>
      <c r="G55" s="33"/>
      <c r="H55" s="33"/>
      <c r="I55" s="33"/>
    </row>
    <row r="56" spans="2:9">
      <c r="B56" s="93"/>
      <c r="C56" s="94"/>
      <c r="D56" s="94"/>
      <c r="E56" s="94"/>
      <c r="F56" s="94"/>
      <c r="G56" s="94"/>
      <c r="H56" s="94"/>
      <c r="I56" s="94"/>
    </row>
    <row r="57" spans="2:9">
      <c r="B57" s="93"/>
      <c r="C57" s="94"/>
      <c r="D57" s="94"/>
      <c r="E57" s="94"/>
      <c r="F57" s="94"/>
      <c r="G57" s="94"/>
      <c r="H57" s="94"/>
      <c r="I57" s="94"/>
    </row>
    <row r="58" spans="2:9">
      <c r="B58" s="94"/>
      <c r="C58" s="94"/>
      <c r="D58" s="94"/>
      <c r="E58" s="94"/>
      <c r="F58" s="94"/>
      <c r="G58" s="94"/>
      <c r="H58" s="94"/>
      <c r="I58" s="94"/>
    </row>
    <row r="59" spans="2:9">
      <c r="B59" s="94"/>
      <c r="C59" s="94"/>
      <c r="D59" s="94"/>
      <c r="E59" s="94"/>
      <c r="F59" s="94"/>
      <c r="G59" s="94"/>
      <c r="H59" s="94"/>
      <c r="I59" s="94"/>
    </row>
    <row r="60" spans="2:9">
      <c r="B60" s="94"/>
      <c r="C60" s="94"/>
      <c r="D60" s="94"/>
      <c r="E60" s="94"/>
      <c r="F60" s="94"/>
      <c r="G60" s="94"/>
      <c r="H60" s="94"/>
      <c r="I60" s="94"/>
    </row>
    <row r="61" spans="2:9">
      <c r="B61" s="94"/>
      <c r="C61" s="94"/>
      <c r="D61" s="94"/>
      <c r="E61" s="94"/>
      <c r="F61" s="94"/>
      <c r="G61" s="94"/>
      <c r="H61" s="94"/>
      <c r="I61" s="94"/>
    </row>
    <row r="62" spans="2:9">
      <c r="B62" s="94"/>
      <c r="C62" s="94"/>
      <c r="D62" s="94"/>
      <c r="E62" s="94"/>
      <c r="F62" s="94"/>
      <c r="G62" s="94"/>
      <c r="H62" s="94"/>
      <c r="I62" s="94"/>
    </row>
    <row r="63" spans="2:9">
      <c r="B63" s="94"/>
      <c r="C63" s="94"/>
      <c r="D63" s="94"/>
      <c r="E63" s="94"/>
      <c r="F63" s="94"/>
      <c r="G63" s="94"/>
      <c r="H63" s="94"/>
      <c r="I63" s="94"/>
    </row>
    <row r="64" spans="2:9">
      <c r="B64" s="94"/>
      <c r="C64" s="94"/>
      <c r="D64" s="94"/>
      <c r="E64" s="94"/>
      <c r="F64" s="94"/>
      <c r="G64" s="94"/>
      <c r="H64" s="94"/>
      <c r="I64" s="94"/>
    </row>
    <row r="65" spans="2:9">
      <c r="B65" s="94"/>
      <c r="C65" s="94"/>
      <c r="D65" s="94"/>
      <c r="E65" s="94"/>
      <c r="F65" s="94"/>
      <c r="G65" s="94"/>
      <c r="H65" s="94"/>
      <c r="I65" s="94"/>
    </row>
    <row r="66" spans="2:9">
      <c r="B66" s="94"/>
      <c r="C66" s="94"/>
      <c r="D66" s="94"/>
      <c r="E66" s="94"/>
      <c r="F66" s="94"/>
      <c r="G66" s="94"/>
      <c r="H66" s="94"/>
      <c r="I66" s="94"/>
    </row>
    <row r="67" spans="2:9">
      <c r="B67" s="94"/>
      <c r="C67" s="94"/>
      <c r="D67" s="94"/>
      <c r="E67" s="94"/>
      <c r="F67" s="94"/>
      <c r="G67" s="94"/>
      <c r="H67" s="94"/>
      <c r="I67" s="94"/>
    </row>
    <row r="68" spans="2:9">
      <c r="B68" s="94"/>
      <c r="C68" s="94"/>
      <c r="D68" s="94"/>
      <c r="E68" s="94"/>
      <c r="F68" s="94"/>
      <c r="G68" s="94"/>
      <c r="H68" s="94"/>
      <c r="I68" s="94"/>
    </row>
  </sheetData>
  <sheetProtection password="9690" sheet="1" objects="1" scenarios="1"/>
  <mergeCells count="41">
    <mergeCell ref="AC3:AD4"/>
    <mergeCell ref="B26:C26"/>
    <mergeCell ref="E26:I27"/>
    <mergeCell ref="B27:C27"/>
    <mergeCell ref="B28:B29"/>
    <mergeCell ref="C28:C29"/>
    <mergeCell ref="E28:F28"/>
    <mergeCell ref="G28:G29"/>
    <mergeCell ref="H28:H29"/>
    <mergeCell ref="I28:I29"/>
    <mergeCell ref="B3:C3"/>
    <mergeCell ref="E3:F4"/>
    <mergeCell ref="B4:C4"/>
    <mergeCell ref="K3:L4"/>
    <mergeCell ref="Q3:R4"/>
    <mergeCell ref="W3:X4"/>
    <mergeCell ref="K26:O27"/>
    <mergeCell ref="K28:L28"/>
    <mergeCell ref="M28:M29"/>
    <mergeCell ref="N28:N29"/>
    <mergeCell ref="O28:O29"/>
    <mergeCell ref="B51:C51"/>
    <mergeCell ref="E51:I51"/>
    <mergeCell ref="B53:C53"/>
    <mergeCell ref="E53:I53"/>
    <mergeCell ref="B55:C55"/>
    <mergeCell ref="W26:AA27"/>
    <mergeCell ref="W28:X28"/>
    <mergeCell ref="Y28:Y29"/>
    <mergeCell ref="Z28:Z29"/>
    <mergeCell ref="AA28:AA29"/>
    <mergeCell ref="Q26:U27"/>
    <mergeCell ref="Q28:R28"/>
    <mergeCell ref="S28:S29"/>
    <mergeCell ref="T28:T29"/>
    <mergeCell ref="U28:U29"/>
    <mergeCell ref="AC26:AG27"/>
    <mergeCell ref="AC28:AD28"/>
    <mergeCell ref="AE28:AE29"/>
    <mergeCell ref="AF28:AF29"/>
    <mergeCell ref="AG28:AG29"/>
  </mergeCells>
  <conditionalFormatting sqref="E35 E37:E39">
    <cfRule type="cellIs" dxfId="38" priority="34" stopIfTrue="1" operator="equal">
      <formula>""""""</formula>
    </cfRule>
    <cfRule type="cellIs" dxfId="37" priority="35" stopIfTrue="1" operator="between">
      <formula>""""""</formula>
      <formula>""""""</formula>
    </cfRule>
    <cfRule type="cellIs" dxfId="36" priority="36" stopIfTrue="1" operator="equal">
      <formula>""""""</formula>
    </cfRule>
  </conditionalFormatting>
  <conditionalFormatting sqref="G36">
    <cfRule type="cellIs" dxfId="35" priority="31" stopIfTrue="1" operator="equal">
      <formula>""""""</formula>
    </cfRule>
    <cfRule type="cellIs" dxfId="34" priority="32" stopIfTrue="1" operator="between">
      <formula>""""""</formula>
      <formula>""""""</formula>
    </cfRule>
    <cfRule type="cellIs" dxfId="33" priority="33" stopIfTrue="1" operator="equal">
      <formula>""""""</formula>
    </cfRule>
  </conditionalFormatting>
  <conditionalFormatting sqref="M36">
    <cfRule type="cellIs" dxfId="32" priority="25" stopIfTrue="1" operator="equal">
      <formula>""""""</formula>
    </cfRule>
    <cfRule type="cellIs" dxfId="31" priority="26" stopIfTrue="1" operator="between">
      <formula>""""""</formula>
      <formula>""""""</formula>
    </cfRule>
    <cfRule type="cellIs" dxfId="30" priority="27" stopIfTrue="1" operator="equal">
      <formula>""""""</formula>
    </cfRule>
  </conditionalFormatting>
  <conditionalFormatting sqref="K35 K37:K39">
    <cfRule type="cellIs" dxfId="29" priority="22" stopIfTrue="1" operator="equal">
      <formula>""""""</formula>
    </cfRule>
    <cfRule type="cellIs" dxfId="28" priority="23" stopIfTrue="1" operator="between">
      <formula>""""""</formula>
      <formula>""""""</formula>
    </cfRule>
    <cfRule type="cellIs" dxfId="27" priority="24" stopIfTrue="1" operator="equal">
      <formula>""""""</formula>
    </cfRule>
  </conditionalFormatting>
  <conditionalFormatting sqref="S36">
    <cfRule type="cellIs" dxfId="26" priority="19" stopIfTrue="1" operator="equal">
      <formula>""""""</formula>
    </cfRule>
    <cfRule type="cellIs" dxfId="25" priority="20" stopIfTrue="1" operator="between">
      <formula>""""""</formula>
      <formula>""""""</formula>
    </cfRule>
    <cfRule type="cellIs" dxfId="24" priority="21" stopIfTrue="1" operator="equal">
      <formula>""""""</formula>
    </cfRule>
  </conditionalFormatting>
  <conditionalFormatting sqref="Q35 Q37:Q39">
    <cfRule type="cellIs" dxfId="23" priority="16" stopIfTrue="1" operator="equal">
      <formula>""""""</formula>
    </cfRule>
    <cfRule type="cellIs" dxfId="22" priority="17" stopIfTrue="1" operator="between">
      <formula>""""""</formula>
      <formula>""""""</formula>
    </cfRule>
    <cfRule type="cellIs" dxfId="21" priority="18" stopIfTrue="1" operator="equal">
      <formula>""""""</formula>
    </cfRule>
  </conditionalFormatting>
  <conditionalFormatting sqref="Y36">
    <cfRule type="cellIs" dxfId="20" priority="13" stopIfTrue="1" operator="equal">
      <formula>""""""</formula>
    </cfRule>
    <cfRule type="cellIs" dxfId="19" priority="14" stopIfTrue="1" operator="between">
      <formula>""""""</formula>
      <formula>""""""</formula>
    </cfRule>
    <cfRule type="cellIs" dxfId="18" priority="15" stopIfTrue="1" operator="equal">
      <formula>""""""</formula>
    </cfRule>
  </conditionalFormatting>
  <conditionalFormatting sqref="W35 W37:W39">
    <cfRule type="cellIs" dxfId="17" priority="10" stopIfTrue="1" operator="equal">
      <formula>""""""</formula>
    </cfRule>
    <cfRule type="cellIs" dxfId="16" priority="11" stopIfTrue="1" operator="between">
      <formula>""""""</formula>
      <formula>""""""</formula>
    </cfRule>
    <cfRule type="cellIs" dxfId="15" priority="12" stopIfTrue="1" operator="equal">
      <formula>""""""</formula>
    </cfRule>
  </conditionalFormatting>
  <conditionalFormatting sqref="AE36">
    <cfRule type="cellIs" dxfId="14" priority="7" stopIfTrue="1" operator="equal">
      <formula>""""""</formula>
    </cfRule>
    <cfRule type="cellIs" dxfId="13" priority="8" stopIfTrue="1" operator="between">
      <formula>""""""</formula>
      <formula>""""""</formula>
    </cfRule>
    <cfRule type="cellIs" dxfId="12" priority="9" stopIfTrue="1" operator="equal">
      <formula>""""""</formula>
    </cfRule>
  </conditionalFormatting>
  <conditionalFormatting sqref="AC35 AC37:AC39">
    <cfRule type="cellIs" dxfId="11" priority="4" stopIfTrue="1" operator="equal">
      <formula>""""""</formula>
    </cfRule>
    <cfRule type="cellIs" dxfId="10" priority="5" stopIfTrue="1" operator="between">
      <formula>""""""</formula>
      <formula>""""""</formula>
    </cfRule>
    <cfRule type="cellIs" dxfId="9" priority="6" stopIfTrue="1" operator="equal">
      <formula>""""""</formula>
    </cfRule>
  </conditionalFormatting>
  <conditionalFormatting sqref="E51">
    <cfRule type="cellIs" dxfId="8" priority="1" stopIfTrue="1" operator="equal">
      <formula>""""""</formula>
    </cfRule>
    <cfRule type="cellIs" dxfId="7" priority="2" stopIfTrue="1" operator="between">
      <formula>""""""</formula>
      <formula>""""""</formula>
    </cfRule>
    <cfRule type="cellIs" dxfId="6" priority="3" stopIfTrue="1" operator="equal">
      <formula>""""""</formula>
    </cfRule>
  </conditionalFormatting>
  <dataValidations disablePrompts="1" count="2">
    <dataValidation type="decimal" allowBlank="1" showErrorMessage="1" errorTitle="Ошибка" error="Допускается ввод только неотрицательных чисел!" sqref="F15 F7:F13 F22 F19:F20">
      <formula1>0</formula1>
      <formula2>9.99999999999999E+23</formula2>
    </dataValidation>
    <dataValidation type="list" allowBlank="1" showErrorMessage="1" errorTitle="Ошибка" error="Допускается ввод только неотрицательных целых чисел!" sqref="F18">
      <formula1>"0,1"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2</vt:i4>
      </vt:variant>
    </vt:vector>
  </HeadingPairs>
  <TitlesOfParts>
    <vt:vector size="13" baseType="lpstr">
      <vt:lpstr>Инструкция</vt:lpstr>
      <vt:lpstr>ф.1.1 ПоказНажежн (Пп)</vt:lpstr>
      <vt:lpstr>ф.1.4 Предлож_ТСО</vt:lpstr>
      <vt:lpstr>ф.2.1 ИндИнф (Ин)</vt:lpstr>
      <vt:lpstr>ф.2.2 ИндИспол (Ис) мой</vt:lpstr>
      <vt:lpstr>ф.2.3 ИндРезульт (Рс) мой</vt:lpstr>
      <vt:lpstr>ф.2.4 Предлож_ТСО</vt:lpstr>
      <vt:lpstr>ф.3 ПоказТехприсоед (Птпр) мой</vt:lpstr>
      <vt:lpstr>ф.2.2 ИндИспол (Ис)</vt:lpstr>
      <vt:lpstr>ф.2.3 ИндРезульт (Рс)</vt:lpstr>
      <vt:lpstr>ф.3 ПоказТехприсоед (Птпр)</vt:lpstr>
      <vt:lpstr>prdDop</vt:lpstr>
      <vt:lpstr>'ф.1.1 ПоказНажежн (Пп)'!Область_печати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Монахова Татьяна Дмитриевна</dc:creator>
  <cp:lastModifiedBy>Иван</cp:lastModifiedBy>
  <cp:lastPrinted>2015-09-14T05:21:47Z</cp:lastPrinted>
  <dcterms:created xsi:type="dcterms:W3CDTF">2014-03-14T07:56:30Z</dcterms:created>
  <dcterms:modified xsi:type="dcterms:W3CDTF">2021-04-01T06:25:36Z</dcterms:modified>
</cp:coreProperties>
</file>